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128" yWindow="-12" windowWidth="10176" windowHeight="7728" tabRatio="658"/>
  </bookViews>
  <sheets>
    <sheet name="Points" sheetId="31" r:id="rId1"/>
    <sheet name=" Cl 3 Adv IND" sheetId="34" r:id="rId2"/>
    <sheet name="Cl 5&amp;6 Inter IND" sheetId="35" r:id="rId3"/>
    <sheet name="Cl 7 Nov IND" sheetId="36" r:id="rId4"/>
    <sheet name="Cl 9 Pre-N IND" sheetId="37" r:id="rId5"/>
    <sheet name="Cl 10 Prel IND" sheetId="39" r:id="rId6"/>
    <sheet name="Cl 11 Prep IND" sheetId="33" r:id="rId7"/>
    <sheet name="Cl 12 Inter PDD" sheetId="42" r:id="rId8"/>
    <sheet name="Cl 13 Walk &quot;A&quot; PDD" sheetId="41" r:id="rId9"/>
    <sheet name="Cl 14 Walk &quot;B&quot; PDD" sheetId="40" r:id="rId10"/>
    <sheet name="Cl 16 Prel Comp SQ" sheetId="43" r:id="rId11"/>
    <sheet name="Cl 17 Inter F'style SQ" sheetId="18" r:id="rId12"/>
    <sheet name="Cl 18 Prel F'style SQ" sheetId="44" r:id="rId13"/>
  </sheets>
  <definedNames>
    <definedName name="_xlnm.Print_Area" localSheetId="1">' Cl 3 Adv IND'!$BR$7:$BV$8</definedName>
    <definedName name="_xlnm.Print_Area" localSheetId="5">'Cl 10 Prel IND'!$BL$7:$BP$21</definedName>
    <definedName name="_xlnm.Print_Area" localSheetId="6">'Cl 11 Prep IND'!$BL$7:$BL$11</definedName>
    <definedName name="_xlnm.Print_Area" localSheetId="7">'Cl 12 Inter PDD'!$AB$6:$AF$10</definedName>
    <definedName name="_xlnm.Print_Area" localSheetId="8">'Cl 13 Walk "A" PDD'!$V$6:$Z$21</definedName>
    <definedName name="_xlnm.Print_Area" localSheetId="9">'Cl 14 Walk "B" PDD'!$V$6:$Z$21</definedName>
    <definedName name="_xlnm.Print_Area" localSheetId="10">'Cl 16 Prel Comp SQ'!$BL$7:$BP$28</definedName>
    <definedName name="_xlnm.Print_Area" localSheetId="11">'Cl 17 Inter F''style SQ'!$BH$6:$BL$13</definedName>
    <definedName name="_xlnm.Print_Area" localSheetId="12">'Cl 18 Prel F''style SQ'!$BL$7:$BP$28</definedName>
    <definedName name="_xlnm.Print_Area" localSheetId="2">'Cl 5&amp;6 Inter IND'!$BI$7:$BM$14</definedName>
    <definedName name="_xlnm.Print_Area" localSheetId="3">'Cl 7 Nov IND'!$BI$7:$BM$15</definedName>
    <definedName name="_xlnm.Print_Area" localSheetId="4">'Cl 9 Pre-N IND'!$BL$7:$BP$17</definedName>
    <definedName name="_xlnm.Print_Area" localSheetId="0">Points!$A$43:$J$47</definedName>
    <definedName name="_xlnm.Print_Titles" localSheetId="1">' Cl 3 Adv IND'!$A:$E,' Cl 3 Adv IND'!$1:$6</definedName>
    <definedName name="_xlnm.Print_Titles" localSheetId="5">'Cl 10 Prel IND'!$A:$E,'Cl 10 Prel IND'!$1:$6</definedName>
    <definedName name="_xlnm.Print_Titles" localSheetId="6">'Cl 11 Prep IND'!$A:$F,'Cl 11 Prep IND'!$1:$6</definedName>
    <definedName name="_xlnm.Print_Titles" localSheetId="7">'Cl 12 Inter PDD'!$A:$F,'Cl 12 Inter PDD'!$1:$6</definedName>
    <definedName name="_xlnm.Print_Titles" localSheetId="8">'Cl 13 Walk "A" PDD'!$A:$F,'Cl 13 Walk "A" PDD'!$1:$5</definedName>
    <definedName name="_xlnm.Print_Titles" localSheetId="9">'Cl 14 Walk "B" PDD'!$A:$E,'Cl 14 Walk "B" PDD'!$1:$6</definedName>
    <definedName name="_xlnm.Print_Titles" localSheetId="10">'Cl 16 Prel Comp SQ'!$A:$E,'Cl 16 Prel Comp SQ'!$1:$6</definedName>
    <definedName name="_xlnm.Print_Titles" localSheetId="11">'Cl 17 Inter F''style SQ'!$A:$E,'Cl 17 Inter F''style SQ'!$1:$6</definedName>
    <definedName name="_xlnm.Print_Titles" localSheetId="12">'Cl 18 Prel F''style SQ'!$A:$E,'Cl 18 Prel F''style SQ'!$1:$6</definedName>
    <definedName name="_xlnm.Print_Titles" localSheetId="2">'Cl 5&amp;6 Inter IND'!$A:$E,'Cl 5&amp;6 Inter IND'!$1:$6</definedName>
    <definedName name="_xlnm.Print_Titles" localSheetId="3">'Cl 7 Nov IND'!$A:$E,'Cl 7 Nov IND'!$1:$6</definedName>
    <definedName name="_xlnm.Print_Titles" localSheetId="4">'Cl 9 Pre-N IND'!$A:$E,'Cl 9 Pre-N IND'!$1:$6</definedName>
    <definedName name="_xlnm.Print_Titles" localSheetId="0">Points!$1:$4</definedName>
  </definedNames>
  <calcPr calcId="145621"/>
</workbook>
</file>

<file path=xl/calcChain.xml><?xml version="1.0" encoding="utf-8"?>
<calcChain xmlns="http://schemas.openxmlformats.org/spreadsheetml/2006/main">
  <c r="V56" i="31" l="1"/>
  <c r="V12" i="31"/>
  <c r="V11" i="31"/>
  <c r="V10" i="31"/>
  <c r="V9" i="31"/>
  <c r="V8" i="31"/>
  <c r="V46" i="31"/>
  <c r="V44" i="31"/>
  <c r="V43" i="31"/>
  <c r="V36" i="31"/>
  <c r="V35" i="31"/>
  <c r="V34" i="31"/>
  <c r="V45" i="31"/>
  <c r="V42" i="31"/>
  <c r="V41" i="31"/>
  <c r="V40" i="31"/>
  <c r="V39" i="31"/>
  <c r="V38" i="31"/>
  <c r="V37" i="31"/>
  <c r="T46" i="31"/>
  <c r="T44" i="31"/>
  <c r="T43" i="31"/>
  <c r="T36" i="31"/>
  <c r="T35" i="31"/>
  <c r="T34" i="31"/>
  <c r="T12" i="31"/>
  <c r="T11" i="31"/>
  <c r="T10" i="31"/>
  <c r="T9" i="31"/>
  <c r="T8" i="31"/>
  <c r="T56" i="31"/>
  <c r="T45" i="31"/>
  <c r="T42" i="31"/>
  <c r="T41" i="31"/>
  <c r="T40" i="31"/>
  <c r="T39" i="31"/>
  <c r="T37" i="31"/>
  <c r="T38" i="31"/>
  <c r="U54" i="31"/>
  <c r="U52" i="31"/>
  <c r="U51" i="31"/>
  <c r="U50" i="31"/>
  <c r="U49" i="31"/>
  <c r="U14" i="31"/>
  <c r="Q19" i="31"/>
  <c r="Q16" i="31"/>
  <c r="Q40" i="31"/>
  <c r="Q39" i="31"/>
  <c r="N1" i="41"/>
  <c r="I1" i="41"/>
  <c r="W8" i="42" l="1"/>
  <c r="P8" i="42"/>
  <c r="I8" i="42"/>
  <c r="BI20" i="44"/>
  <c r="AP20" i="44"/>
  <c r="BM20" i="44" s="1"/>
  <c r="W20" i="44"/>
  <c r="BL20" i="44" s="1"/>
  <c r="BO20" i="44" s="1"/>
  <c r="BA19" i="44"/>
  <c r="AH19" i="44"/>
  <c r="O19" i="44"/>
  <c r="BA18" i="44"/>
  <c r="AH18" i="44"/>
  <c r="O18" i="44"/>
  <c r="BA17" i="44"/>
  <c r="AH17" i="44"/>
  <c r="O17" i="44"/>
  <c r="BA16" i="44"/>
  <c r="AH16" i="44"/>
  <c r="O16" i="44"/>
  <c r="BA15" i="44"/>
  <c r="AH15" i="44"/>
  <c r="O15" i="44"/>
  <c r="BA14" i="44"/>
  <c r="BA20" i="44" s="1"/>
  <c r="BB20" i="44" s="1"/>
  <c r="BD20" i="44" s="1"/>
  <c r="AH14" i="44"/>
  <c r="O14" i="44"/>
  <c r="BI13" i="44"/>
  <c r="AP13" i="44"/>
  <c r="BM13" i="44" s="1"/>
  <c r="W13" i="44"/>
  <c r="BL13" i="44" s="1"/>
  <c r="BA12" i="44"/>
  <c r="AH12" i="44"/>
  <c r="O12" i="44"/>
  <c r="BA11" i="44"/>
  <c r="AH11" i="44"/>
  <c r="O11" i="44"/>
  <c r="BA10" i="44"/>
  <c r="AH10" i="44"/>
  <c r="O10" i="44"/>
  <c r="BA9" i="44"/>
  <c r="AH9" i="44"/>
  <c r="O9" i="44"/>
  <c r="BA8" i="44"/>
  <c r="AH8" i="44"/>
  <c r="O8" i="44"/>
  <c r="BA7" i="44"/>
  <c r="AH7" i="44"/>
  <c r="O7" i="44"/>
  <c r="BI27" i="44"/>
  <c r="AP27" i="44"/>
  <c r="BM27" i="44" s="1"/>
  <c r="W27" i="44"/>
  <c r="BL27" i="44" s="1"/>
  <c r="BA26" i="44"/>
  <c r="AH26" i="44"/>
  <c r="O26" i="44"/>
  <c r="BA25" i="44"/>
  <c r="AH25" i="44"/>
  <c r="O25" i="44"/>
  <c r="BA24" i="44"/>
  <c r="AH24" i="44"/>
  <c r="O24" i="44"/>
  <c r="BA23" i="44"/>
  <c r="AH23" i="44"/>
  <c r="O23" i="44"/>
  <c r="BA22" i="44"/>
  <c r="AH22" i="44"/>
  <c r="O22" i="44"/>
  <c r="BA21" i="44"/>
  <c r="AH21" i="44"/>
  <c r="O21" i="44"/>
  <c r="O27" i="44" s="1"/>
  <c r="P27" i="44" s="1"/>
  <c r="R27" i="44" s="1"/>
  <c r="BP2" i="44"/>
  <c r="BP1" i="44"/>
  <c r="AU1" i="44"/>
  <c r="AB1" i="44"/>
  <c r="I1" i="44"/>
  <c r="BI27" i="43"/>
  <c r="AP27" i="43"/>
  <c r="W27" i="43"/>
  <c r="BA26" i="43"/>
  <c r="AH26" i="43"/>
  <c r="O26" i="43"/>
  <c r="BA25" i="43"/>
  <c r="AH25" i="43"/>
  <c r="O25" i="43"/>
  <c r="BA24" i="43"/>
  <c r="AH24" i="43"/>
  <c r="O24" i="43"/>
  <c r="BA23" i="43"/>
  <c r="AH23" i="43"/>
  <c r="O23" i="43"/>
  <c r="BA22" i="43"/>
  <c r="AH22" i="43"/>
  <c r="O22" i="43"/>
  <c r="BA21" i="43"/>
  <c r="AH21" i="43"/>
  <c r="O21" i="43"/>
  <c r="BI13" i="43"/>
  <c r="AP13" i="43"/>
  <c r="W13" i="43"/>
  <c r="BA12" i="43"/>
  <c r="AH12" i="43"/>
  <c r="O12" i="43"/>
  <c r="BA11" i="43"/>
  <c r="AH11" i="43"/>
  <c r="O11" i="43"/>
  <c r="BA10" i="43"/>
  <c r="AH10" i="43"/>
  <c r="O10" i="43"/>
  <c r="BA9" i="43"/>
  <c r="AH9" i="43"/>
  <c r="O9" i="43"/>
  <c r="BA8" i="43"/>
  <c r="AH8" i="43"/>
  <c r="O8" i="43"/>
  <c r="BA7" i="43"/>
  <c r="AH7" i="43"/>
  <c r="O7" i="43"/>
  <c r="BI20" i="43"/>
  <c r="AP20" i="43"/>
  <c r="W20" i="43"/>
  <c r="BA19" i="43"/>
  <c r="AH19" i="43"/>
  <c r="O19" i="43"/>
  <c r="BA18" i="43"/>
  <c r="AH18" i="43"/>
  <c r="O18" i="43"/>
  <c r="BA17" i="43"/>
  <c r="AH17" i="43"/>
  <c r="O17" i="43"/>
  <c r="BA16" i="43"/>
  <c r="AH16" i="43"/>
  <c r="O16" i="43"/>
  <c r="BA15" i="43"/>
  <c r="AH15" i="43"/>
  <c r="O15" i="43"/>
  <c r="BA14" i="43"/>
  <c r="BA20" i="43" s="1"/>
  <c r="BB20" i="43" s="1"/>
  <c r="BD20" i="43" s="1"/>
  <c r="BJ20" i="43" s="1"/>
  <c r="AH14" i="43"/>
  <c r="O14" i="43"/>
  <c r="BP2" i="43"/>
  <c r="BP1" i="43"/>
  <c r="AU1" i="43"/>
  <c r="AB1" i="43"/>
  <c r="I1" i="43"/>
  <c r="Y8" i="42"/>
  <c r="Z8" i="42" s="1"/>
  <c r="V1" i="42"/>
  <c r="O1" i="42"/>
  <c r="H1" i="42"/>
  <c r="R8" i="42"/>
  <c r="S8" i="42" s="1"/>
  <c r="AC8" i="42" s="1"/>
  <c r="K8" i="42"/>
  <c r="L8" i="42" s="1"/>
  <c r="AB8" i="42" s="1"/>
  <c r="AF2" i="42"/>
  <c r="AF1" i="42"/>
  <c r="T9" i="41"/>
  <c r="O9" i="41"/>
  <c r="W9" i="41" s="1"/>
  <c r="J9" i="41"/>
  <c r="V9" i="41" s="1"/>
  <c r="Y9" i="41" s="1"/>
  <c r="T11" i="41"/>
  <c r="O11" i="41"/>
  <c r="W11" i="41" s="1"/>
  <c r="J11" i="41"/>
  <c r="V11" i="41" s="1"/>
  <c r="T7" i="41"/>
  <c r="O7" i="41"/>
  <c r="W7" i="41" s="1"/>
  <c r="J7" i="41"/>
  <c r="V7" i="41" s="1"/>
  <c r="T17" i="41"/>
  <c r="O17" i="41"/>
  <c r="W17" i="41" s="1"/>
  <c r="J17" i="41"/>
  <c r="V17" i="41" s="1"/>
  <c r="T19" i="41"/>
  <c r="O19" i="41"/>
  <c r="W19" i="41" s="1"/>
  <c r="J19" i="41"/>
  <c r="V19" i="41" s="1"/>
  <c r="T15" i="41"/>
  <c r="O15" i="41"/>
  <c r="W15" i="41" s="1"/>
  <c r="J15" i="41"/>
  <c r="V15" i="41" s="1"/>
  <c r="T13" i="41"/>
  <c r="O13" i="41"/>
  <c r="W13" i="41" s="1"/>
  <c r="J13" i="41"/>
  <c r="V13" i="41" s="1"/>
  <c r="Z2" i="41"/>
  <c r="Z1" i="41"/>
  <c r="T1" i="41"/>
  <c r="S1" i="41"/>
  <c r="T12" i="40"/>
  <c r="O12" i="40"/>
  <c r="W12" i="40" s="1"/>
  <c r="J12" i="40"/>
  <c r="V12" i="40" s="1"/>
  <c r="T8" i="40"/>
  <c r="O8" i="40"/>
  <c r="W8" i="40" s="1"/>
  <c r="J8" i="40"/>
  <c r="V8" i="40" s="1"/>
  <c r="T14" i="40"/>
  <c r="O14" i="40"/>
  <c r="W14" i="40" s="1"/>
  <c r="J14" i="40"/>
  <c r="V14" i="40" s="1"/>
  <c r="T10" i="40"/>
  <c r="O10" i="40"/>
  <c r="W10" i="40" s="1"/>
  <c r="J10" i="40"/>
  <c r="V10" i="40" s="1"/>
  <c r="T20" i="40"/>
  <c r="O20" i="40"/>
  <c r="J20" i="40"/>
  <c r="T16" i="40"/>
  <c r="O16" i="40"/>
  <c r="W16" i="40" s="1"/>
  <c r="J16" i="40"/>
  <c r="V16" i="40" s="1"/>
  <c r="T18" i="40"/>
  <c r="O18" i="40"/>
  <c r="W18" i="40" s="1"/>
  <c r="J18" i="40"/>
  <c r="V18" i="40" s="1"/>
  <c r="Z2" i="40"/>
  <c r="Z1" i="40"/>
  <c r="T1" i="40"/>
  <c r="S1" i="40"/>
  <c r="N1" i="40"/>
  <c r="I1" i="40"/>
  <c r="BE8" i="33"/>
  <c r="AY8" i="33"/>
  <c r="AZ8" i="33" s="1"/>
  <c r="BA8" i="33" s="1"/>
  <c r="AN8" i="33"/>
  <c r="AG8" i="33"/>
  <c r="AH8" i="33" s="1"/>
  <c r="AI8" i="33" s="1"/>
  <c r="V8" i="33"/>
  <c r="Q8" i="33"/>
  <c r="O8" i="33"/>
  <c r="BI8" i="39"/>
  <c r="BA8" i="39"/>
  <c r="BB8" i="39" s="1"/>
  <c r="BD8" i="39" s="1"/>
  <c r="BJ8" i="39" s="1"/>
  <c r="AP8" i="39"/>
  <c r="AH8" i="39"/>
  <c r="AI8" i="39" s="1"/>
  <c r="AK8" i="39" s="1"/>
  <c r="W8" i="39"/>
  <c r="O8" i="39"/>
  <c r="P8" i="39" s="1"/>
  <c r="R8" i="39" s="1"/>
  <c r="BI7" i="39"/>
  <c r="BA7" i="39"/>
  <c r="BB7" i="39" s="1"/>
  <c r="BD7" i="39" s="1"/>
  <c r="AP7" i="39"/>
  <c r="AH7" i="39"/>
  <c r="AI7" i="39" s="1"/>
  <c r="AK7" i="39" s="1"/>
  <c r="W7" i="39"/>
  <c r="O7" i="39"/>
  <c r="P7" i="39" s="1"/>
  <c r="R7" i="39" s="1"/>
  <c r="BI14" i="39"/>
  <c r="BB14" i="39"/>
  <c r="BD14" i="39" s="1"/>
  <c r="BJ14" i="39" s="1"/>
  <c r="BA14" i="39"/>
  <c r="AP14" i="39"/>
  <c r="AH14" i="39"/>
  <c r="AI14" i="39" s="1"/>
  <c r="AK14" i="39" s="1"/>
  <c r="W14" i="39"/>
  <c r="O14" i="39"/>
  <c r="P14" i="39" s="1"/>
  <c r="R14" i="39" s="1"/>
  <c r="BI10" i="39"/>
  <c r="BA10" i="39"/>
  <c r="BB10" i="39" s="1"/>
  <c r="BD10" i="39" s="1"/>
  <c r="AP10" i="39"/>
  <c r="AH10" i="39"/>
  <c r="AI10" i="39" s="1"/>
  <c r="AK10" i="39" s="1"/>
  <c r="W10" i="39"/>
  <c r="O10" i="39"/>
  <c r="P10" i="39" s="1"/>
  <c r="R10" i="39" s="1"/>
  <c r="BI17" i="39"/>
  <c r="BA17" i="39"/>
  <c r="BB17" i="39" s="1"/>
  <c r="BD17" i="39" s="1"/>
  <c r="AP17" i="39"/>
  <c r="AH17" i="39"/>
  <c r="AI17" i="39" s="1"/>
  <c r="AK17" i="39" s="1"/>
  <c r="W17" i="39"/>
  <c r="O17" i="39"/>
  <c r="P17" i="39" s="1"/>
  <c r="R17" i="39" s="1"/>
  <c r="BI15" i="39"/>
  <c r="BA15" i="39"/>
  <c r="BB15" i="39" s="1"/>
  <c r="BD15" i="39" s="1"/>
  <c r="AP15" i="39"/>
  <c r="AH15" i="39"/>
  <c r="AI15" i="39" s="1"/>
  <c r="AK15" i="39" s="1"/>
  <c r="W15" i="39"/>
  <c r="O15" i="39"/>
  <c r="P15" i="39" s="1"/>
  <c r="R15" i="39" s="1"/>
  <c r="BI20" i="39"/>
  <c r="BA20" i="39"/>
  <c r="BB20" i="39" s="1"/>
  <c r="BD20" i="39" s="1"/>
  <c r="BJ20" i="39" s="1"/>
  <c r="AP20" i="39"/>
  <c r="AH20" i="39"/>
  <c r="AI20" i="39" s="1"/>
  <c r="AK20" i="39" s="1"/>
  <c r="W20" i="39"/>
  <c r="O20" i="39"/>
  <c r="P20" i="39" s="1"/>
  <c r="R20" i="39" s="1"/>
  <c r="BI12" i="39"/>
  <c r="BA12" i="39"/>
  <c r="BB12" i="39" s="1"/>
  <c r="BD12" i="39" s="1"/>
  <c r="AP12" i="39"/>
  <c r="AH12" i="39"/>
  <c r="AI12" i="39" s="1"/>
  <c r="AK12" i="39" s="1"/>
  <c r="W12" i="39"/>
  <c r="O12" i="39"/>
  <c r="P12" i="39" s="1"/>
  <c r="R12" i="39" s="1"/>
  <c r="BI19" i="39"/>
  <c r="BA19" i="39"/>
  <c r="BB19" i="39" s="1"/>
  <c r="BD19" i="39" s="1"/>
  <c r="AP19" i="39"/>
  <c r="AH19" i="39"/>
  <c r="AI19" i="39" s="1"/>
  <c r="AK19" i="39" s="1"/>
  <c r="W19" i="39"/>
  <c r="O19" i="39"/>
  <c r="P19" i="39" s="1"/>
  <c r="R19" i="39" s="1"/>
  <c r="BI11" i="39"/>
  <c r="BA11" i="39"/>
  <c r="BB11" i="39" s="1"/>
  <c r="BD11" i="39" s="1"/>
  <c r="AP11" i="39"/>
  <c r="AH11" i="39"/>
  <c r="AI11" i="39" s="1"/>
  <c r="AK11" i="39" s="1"/>
  <c r="W11" i="39"/>
  <c r="O11" i="39"/>
  <c r="P11" i="39" s="1"/>
  <c r="R11" i="39" s="1"/>
  <c r="BI18" i="39"/>
  <c r="BB18" i="39"/>
  <c r="BD18" i="39" s="1"/>
  <c r="BJ18" i="39" s="1"/>
  <c r="BA18" i="39"/>
  <c r="AP18" i="39"/>
  <c r="AH18" i="39"/>
  <c r="AI18" i="39" s="1"/>
  <c r="AK18" i="39" s="1"/>
  <c r="W18" i="39"/>
  <c r="O18" i="39"/>
  <c r="P18" i="39" s="1"/>
  <c r="R18" i="39" s="1"/>
  <c r="BI9" i="39"/>
  <c r="BA9" i="39"/>
  <c r="BB9" i="39" s="1"/>
  <c r="BD9" i="39" s="1"/>
  <c r="AP9" i="39"/>
  <c r="AH9" i="39"/>
  <c r="AI9" i="39" s="1"/>
  <c r="AK9" i="39" s="1"/>
  <c r="W9" i="39"/>
  <c r="O9" i="39"/>
  <c r="P9" i="39" s="1"/>
  <c r="R9" i="39" s="1"/>
  <c r="BI13" i="39"/>
  <c r="BA13" i="39"/>
  <c r="BB13" i="39" s="1"/>
  <c r="BD13" i="39" s="1"/>
  <c r="AP13" i="39"/>
  <c r="AH13" i="39"/>
  <c r="AI13" i="39" s="1"/>
  <c r="AK13" i="39" s="1"/>
  <c r="W13" i="39"/>
  <c r="O13" i="39"/>
  <c r="P13" i="39" s="1"/>
  <c r="R13" i="39" s="1"/>
  <c r="BI16" i="39"/>
  <c r="BA16" i="39"/>
  <c r="BB16" i="39" s="1"/>
  <c r="BD16" i="39" s="1"/>
  <c r="AP16" i="39"/>
  <c r="AH16" i="39"/>
  <c r="AI16" i="39" s="1"/>
  <c r="AK16" i="39" s="1"/>
  <c r="W16" i="39"/>
  <c r="O16" i="39"/>
  <c r="P16" i="39" s="1"/>
  <c r="R16" i="39" s="1"/>
  <c r="BP2" i="39"/>
  <c r="BP1" i="39"/>
  <c r="AU1" i="39"/>
  <c r="AB1" i="39"/>
  <c r="I1" i="39"/>
  <c r="BI10" i="37"/>
  <c r="BA10" i="37"/>
  <c r="BB10" i="37" s="1"/>
  <c r="BD10" i="37" s="1"/>
  <c r="BJ10" i="37" s="1"/>
  <c r="AP10" i="37"/>
  <c r="AH10" i="37"/>
  <c r="AI10" i="37" s="1"/>
  <c r="AK10" i="37" s="1"/>
  <c r="W10" i="37"/>
  <c r="O10" i="37"/>
  <c r="P10" i="37" s="1"/>
  <c r="R10" i="37" s="1"/>
  <c r="BI12" i="37"/>
  <c r="BA12" i="37"/>
  <c r="BB12" i="37" s="1"/>
  <c r="BD12" i="37" s="1"/>
  <c r="BJ12" i="37" s="1"/>
  <c r="AP12" i="37"/>
  <c r="AH12" i="37"/>
  <c r="AI12" i="37" s="1"/>
  <c r="AK12" i="37" s="1"/>
  <c r="W12" i="37"/>
  <c r="O12" i="37"/>
  <c r="P12" i="37" s="1"/>
  <c r="R12" i="37" s="1"/>
  <c r="BI13" i="37"/>
  <c r="BA13" i="37"/>
  <c r="BB13" i="37" s="1"/>
  <c r="BD13" i="37" s="1"/>
  <c r="BJ13" i="37" s="1"/>
  <c r="AP13" i="37"/>
  <c r="AH13" i="37"/>
  <c r="AI13" i="37" s="1"/>
  <c r="AK13" i="37" s="1"/>
  <c r="W13" i="37"/>
  <c r="O13" i="37"/>
  <c r="P13" i="37" s="1"/>
  <c r="R13" i="37" s="1"/>
  <c r="BI16" i="37"/>
  <c r="BA16" i="37"/>
  <c r="BB16" i="37" s="1"/>
  <c r="BD16" i="37" s="1"/>
  <c r="BJ16" i="37" s="1"/>
  <c r="AP16" i="37"/>
  <c r="AH16" i="37"/>
  <c r="AI16" i="37" s="1"/>
  <c r="AK16" i="37" s="1"/>
  <c r="W16" i="37"/>
  <c r="O16" i="37"/>
  <c r="P16" i="37" s="1"/>
  <c r="R16" i="37" s="1"/>
  <c r="X16" i="37" s="1"/>
  <c r="BI15" i="37"/>
  <c r="BA15" i="37"/>
  <c r="BB15" i="37" s="1"/>
  <c r="BD15" i="37" s="1"/>
  <c r="AP15" i="37"/>
  <c r="AH15" i="37"/>
  <c r="AI15" i="37" s="1"/>
  <c r="AK15" i="37" s="1"/>
  <c r="W15" i="37"/>
  <c r="O15" i="37"/>
  <c r="P15" i="37" s="1"/>
  <c r="R15" i="37" s="1"/>
  <c r="BI8" i="37"/>
  <c r="BB8" i="37"/>
  <c r="BD8" i="37" s="1"/>
  <c r="BA8" i="37"/>
  <c r="AP8" i="37"/>
  <c r="AH8" i="37"/>
  <c r="AI8" i="37" s="1"/>
  <c r="AK8" i="37" s="1"/>
  <c r="W8" i="37"/>
  <c r="O8" i="37"/>
  <c r="P8" i="37" s="1"/>
  <c r="R8" i="37" s="1"/>
  <c r="BI9" i="37"/>
  <c r="BA9" i="37"/>
  <c r="BB9" i="37" s="1"/>
  <c r="BD9" i="37" s="1"/>
  <c r="AP9" i="37"/>
  <c r="AH9" i="37"/>
  <c r="AI9" i="37" s="1"/>
  <c r="AK9" i="37" s="1"/>
  <c r="W9" i="37"/>
  <c r="O9" i="37"/>
  <c r="P9" i="37" s="1"/>
  <c r="R9" i="37" s="1"/>
  <c r="BI11" i="37"/>
  <c r="BA11" i="37"/>
  <c r="BB11" i="37" s="1"/>
  <c r="BD11" i="37" s="1"/>
  <c r="AP11" i="37"/>
  <c r="AH11" i="37"/>
  <c r="AI11" i="37" s="1"/>
  <c r="AK11" i="37" s="1"/>
  <c r="W11" i="37"/>
  <c r="O11" i="37"/>
  <c r="P11" i="37" s="1"/>
  <c r="R11" i="37" s="1"/>
  <c r="BI7" i="37"/>
  <c r="BA7" i="37"/>
  <c r="BB7" i="37" s="1"/>
  <c r="BD7" i="37" s="1"/>
  <c r="AP7" i="37"/>
  <c r="AH7" i="37"/>
  <c r="AI7" i="37" s="1"/>
  <c r="AK7" i="37" s="1"/>
  <c r="W7" i="37"/>
  <c r="O7" i="37"/>
  <c r="P7" i="37" s="1"/>
  <c r="R7" i="37" s="1"/>
  <c r="BI14" i="37"/>
  <c r="BA14" i="37"/>
  <c r="BB14" i="37" s="1"/>
  <c r="BD14" i="37" s="1"/>
  <c r="BJ14" i="37" s="1"/>
  <c r="AP14" i="37"/>
  <c r="AH14" i="37"/>
  <c r="AI14" i="37" s="1"/>
  <c r="AK14" i="37" s="1"/>
  <c r="W14" i="37"/>
  <c r="O14" i="37"/>
  <c r="P14" i="37" s="1"/>
  <c r="R14" i="37" s="1"/>
  <c r="BP2" i="37"/>
  <c r="BP1" i="37"/>
  <c r="AU1" i="37"/>
  <c r="AB1" i="37"/>
  <c r="I1" i="37"/>
  <c r="BJ7" i="37" l="1"/>
  <c r="BJ11" i="37"/>
  <c r="BJ13" i="39"/>
  <c r="BJ17" i="39"/>
  <c r="BF8" i="33"/>
  <c r="BA27" i="44"/>
  <c r="BB27" i="44" s="1"/>
  <c r="BD27" i="44" s="1"/>
  <c r="AH13" i="44"/>
  <c r="AI13" i="44" s="1"/>
  <c r="AK13" i="44" s="1"/>
  <c r="O20" i="44"/>
  <c r="P20" i="44" s="1"/>
  <c r="R20" i="44" s="1"/>
  <c r="AH20" i="44"/>
  <c r="AI20" i="44" s="1"/>
  <c r="AK20" i="44" s="1"/>
  <c r="AH27" i="44"/>
  <c r="AI27" i="44" s="1"/>
  <c r="AK27" i="44" s="1"/>
  <c r="O13" i="44"/>
  <c r="P13" i="44" s="1"/>
  <c r="R13" i="44" s="1"/>
  <c r="BA13" i="44"/>
  <c r="BB13" i="44" s="1"/>
  <c r="BD13" i="44" s="1"/>
  <c r="BO13" i="44"/>
  <c r="BA13" i="43"/>
  <c r="BB13" i="43" s="1"/>
  <c r="BD13" i="43" s="1"/>
  <c r="BJ13" i="43" s="1"/>
  <c r="BA27" i="43"/>
  <c r="BB27" i="43" s="1"/>
  <c r="BD27" i="43" s="1"/>
  <c r="BJ27" i="43" s="1"/>
  <c r="AH27" i="43"/>
  <c r="AI27" i="43" s="1"/>
  <c r="AK27" i="43" s="1"/>
  <c r="AQ27" i="43" s="1"/>
  <c r="O27" i="43"/>
  <c r="P27" i="43" s="1"/>
  <c r="R27" i="43" s="1"/>
  <c r="X27" i="43" s="1"/>
  <c r="O20" i="43"/>
  <c r="P20" i="43" s="1"/>
  <c r="R20" i="43" s="1"/>
  <c r="BL20" i="43" s="1"/>
  <c r="AH13" i="43"/>
  <c r="AI13" i="43" s="1"/>
  <c r="AK13" i="43" s="1"/>
  <c r="BM13" i="43" s="1"/>
  <c r="Y11" i="41"/>
  <c r="Y17" i="41"/>
  <c r="Y15" i="41"/>
  <c r="AQ10" i="37"/>
  <c r="BM10" i="37" s="1"/>
  <c r="X12" i="37"/>
  <c r="BL12" i="37" s="1"/>
  <c r="X13" i="37"/>
  <c r="BL13" i="37" s="1"/>
  <c r="AQ15" i="37"/>
  <c r="BM15" i="37" s="1"/>
  <c r="X15" i="37"/>
  <c r="BL15" i="37" s="1"/>
  <c r="AQ8" i="37"/>
  <c r="BM8" i="37" s="1"/>
  <c r="X8" i="37"/>
  <c r="BL8" i="37" s="1"/>
  <c r="AQ9" i="37"/>
  <c r="BM9" i="37" s="1"/>
  <c r="AQ11" i="37"/>
  <c r="BM11" i="37" s="1"/>
  <c r="AQ7" i="37"/>
  <c r="BM7" i="37" s="1"/>
  <c r="W8" i="33"/>
  <c r="AO8" i="33"/>
  <c r="BJ9" i="39"/>
  <c r="BJ19" i="39"/>
  <c r="BJ12" i="39"/>
  <c r="AQ8" i="39"/>
  <c r="BM8" i="39" s="1"/>
  <c r="X8" i="39"/>
  <c r="BL8" i="39" s="1"/>
  <c r="X7" i="39"/>
  <c r="BL7" i="39" s="1"/>
  <c r="AQ10" i="39"/>
  <c r="BM10" i="39" s="1"/>
  <c r="X10" i="39"/>
  <c r="BL10" i="39" s="1"/>
  <c r="AQ17" i="39"/>
  <c r="BM17" i="39" s="1"/>
  <c r="X17" i="39"/>
  <c r="BL17" i="39" s="1"/>
  <c r="AQ15" i="39"/>
  <c r="BM15" i="39" s="1"/>
  <c r="X15" i="39"/>
  <c r="BL15" i="39" s="1"/>
  <c r="X20" i="39"/>
  <c r="BL20" i="39" s="1"/>
  <c r="AQ12" i="39"/>
  <c r="BM12" i="39" s="1"/>
  <c r="AQ19" i="39"/>
  <c r="BM19" i="39" s="1"/>
  <c r="AQ11" i="39"/>
  <c r="BM11" i="39" s="1"/>
  <c r="X19" i="39"/>
  <c r="BL19" i="39" s="1"/>
  <c r="X11" i="39"/>
  <c r="BL11" i="39" s="1"/>
  <c r="X18" i="39"/>
  <c r="BL18" i="39" s="1"/>
  <c r="AQ9" i="39"/>
  <c r="BM9" i="39" s="1"/>
  <c r="AQ13" i="39"/>
  <c r="BM13" i="39" s="1"/>
  <c r="X13" i="39"/>
  <c r="BL13" i="39" s="1"/>
  <c r="AQ16" i="39"/>
  <c r="BM16" i="39" s="1"/>
  <c r="BO16" i="39" s="1"/>
  <c r="X16" i="39"/>
  <c r="BL16" i="39" s="1"/>
  <c r="AQ7" i="39"/>
  <c r="BM7" i="39" s="1"/>
  <c r="BJ16" i="39"/>
  <c r="AQ18" i="39"/>
  <c r="BM18" i="39" s="1"/>
  <c r="BO18" i="39" s="1"/>
  <c r="X12" i="39"/>
  <c r="BL12" i="39" s="1"/>
  <c r="BJ15" i="39"/>
  <c r="X14" i="39"/>
  <c r="BL14" i="39" s="1"/>
  <c r="BJ7" i="39"/>
  <c r="X9" i="39"/>
  <c r="BL9" i="39" s="1"/>
  <c r="BJ11" i="39"/>
  <c r="AQ20" i="39"/>
  <c r="BM20" i="39" s="1"/>
  <c r="BJ10" i="39"/>
  <c r="AQ14" i="39"/>
  <c r="BM14" i="39" s="1"/>
  <c r="X7" i="37"/>
  <c r="BL7" i="37" s="1"/>
  <c r="BO7" i="37" s="1"/>
  <c r="BJ9" i="37"/>
  <c r="BJ8" i="37"/>
  <c r="AQ16" i="37"/>
  <c r="AQ13" i="37"/>
  <c r="BM13" i="37" s="1"/>
  <c r="AQ14" i="37"/>
  <c r="BM14" i="37" s="1"/>
  <c r="X9" i="37"/>
  <c r="BL9" i="37" s="1"/>
  <c r="BO9" i="37" s="1"/>
  <c r="BJ15" i="37"/>
  <c r="AQ12" i="37"/>
  <c r="BM12" i="37" s="1"/>
  <c r="BO12" i="37" s="1"/>
  <c r="X11" i="37"/>
  <c r="BL11" i="37" s="1"/>
  <c r="X10" i="37"/>
  <c r="BL10" i="37" s="1"/>
  <c r="BO10" i="37" s="1"/>
  <c r="BJ27" i="44"/>
  <c r="AQ13" i="44"/>
  <c r="X20" i="44"/>
  <c r="AQ20" i="44"/>
  <c r="AQ27" i="44"/>
  <c r="X13" i="44"/>
  <c r="X27" i="44"/>
  <c r="BO27" i="44"/>
  <c r="BJ20" i="44"/>
  <c r="BJ13" i="44"/>
  <c r="AH20" i="43"/>
  <c r="AI20" i="43" s="1"/>
  <c r="AK20" i="43" s="1"/>
  <c r="O13" i="43"/>
  <c r="P13" i="43" s="1"/>
  <c r="R13" i="43" s="1"/>
  <c r="AE8" i="42"/>
  <c r="Y12" i="40"/>
  <c r="Y13" i="41"/>
  <c r="Y7" i="41"/>
  <c r="Y19" i="41"/>
  <c r="Y14" i="40"/>
  <c r="Y16" i="40"/>
  <c r="Y10" i="40"/>
  <c r="Y8" i="40"/>
  <c r="Y18" i="40"/>
  <c r="BO13" i="39"/>
  <c r="BO11" i="39"/>
  <c r="BO19" i="39"/>
  <c r="BO10" i="39"/>
  <c r="BO14" i="39"/>
  <c r="BO15" i="37"/>
  <c r="BO11" i="37"/>
  <c r="BO8" i="37"/>
  <c r="X14" i="37"/>
  <c r="BL14" i="37" s="1"/>
  <c r="BO14" i="37" s="1"/>
  <c r="BF7" i="36"/>
  <c r="AX7" i="36"/>
  <c r="AY7" i="36" s="1"/>
  <c r="BA7" i="36" s="1"/>
  <c r="AN7" i="36"/>
  <c r="AF7" i="36"/>
  <c r="AG7" i="36" s="1"/>
  <c r="AI7" i="36" s="1"/>
  <c r="V7" i="36"/>
  <c r="N7" i="36"/>
  <c r="O7" i="36" s="1"/>
  <c r="Q7" i="36" s="1"/>
  <c r="BF12" i="36"/>
  <c r="AX12" i="36"/>
  <c r="AY12" i="36" s="1"/>
  <c r="BA12" i="36" s="1"/>
  <c r="BG12" i="36" s="1"/>
  <c r="AN12" i="36"/>
  <c r="AF12" i="36"/>
  <c r="AG12" i="36" s="1"/>
  <c r="AI12" i="36" s="1"/>
  <c r="V12" i="36"/>
  <c r="N12" i="36"/>
  <c r="O12" i="36" s="1"/>
  <c r="Q12" i="36" s="1"/>
  <c r="BF14" i="36"/>
  <c r="AX14" i="36"/>
  <c r="AY14" i="36" s="1"/>
  <c r="BA14" i="36" s="1"/>
  <c r="AN14" i="36"/>
  <c r="AF14" i="36"/>
  <c r="AG14" i="36" s="1"/>
  <c r="AI14" i="36" s="1"/>
  <c r="V14" i="36"/>
  <c r="N14" i="36"/>
  <c r="O14" i="36" s="1"/>
  <c r="Q14" i="36" s="1"/>
  <c r="BF10" i="36"/>
  <c r="AX10" i="36"/>
  <c r="AY10" i="36" s="1"/>
  <c r="BA10" i="36" s="1"/>
  <c r="AN10" i="36"/>
  <c r="AF10" i="36"/>
  <c r="AG10" i="36" s="1"/>
  <c r="AI10" i="36" s="1"/>
  <c r="V10" i="36"/>
  <c r="N10" i="36"/>
  <c r="O10" i="36" s="1"/>
  <c r="Q10" i="36" s="1"/>
  <c r="BF8" i="36"/>
  <c r="AX8" i="36"/>
  <c r="AY8" i="36" s="1"/>
  <c r="BA8" i="36" s="1"/>
  <c r="AN8" i="36"/>
  <c r="AF8" i="36"/>
  <c r="AG8" i="36" s="1"/>
  <c r="AI8" i="36" s="1"/>
  <c r="V8" i="36"/>
  <c r="N8" i="36"/>
  <c r="O8" i="36" s="1"/>
  <c r="Q8" i="36" s="1"/>
  <c r="BF11" i="36"/>
  <c r="AX11" i="36"/>
  <c r="AY11" i="36" s="1"/>
  <c r="BA11" i="36" s="1"/>
  <c r="BG11" i="36" s="1"/>
  <c r="AN11" i="36"/>
  <c r="AF11" i="36"/>
  <c r="AG11" i="36" s="1"/>
  <c r="AI11" i="36" s="1"/>
  <c r="V11" i="36"/>
  <c r="N11" i="36"/>
  <c r="O11" i="36" s="1"/>
  <c r="Q11" i="36" s="1"/>
  <c r="BF13" i="36"/>
  <c r="AX13" i="36"/>
  <c r="AY13" i="36" s="1"/>
  <c r="BA13" i="36" s="1"/>
  <c r="AN13" i="36"/>
  <c r="AF13" i="36"/>
  <c r="AG13" i="36" s="1"/>
  <c r="AI13" i="36" s="1"/>
  <c r="V13" i="36"/>
  <c r="N13" i="36"/>
  <c r="O13" i="36" s="1"/>
  <c r="Q13" i="36" s="1"/>
  <c r="BF9" i="36"/>
  <c r="AX9" i="36"/>
  <c r="AY9" i="36" s="1"/>
  <c r="BA9" i="36" s="1"/>
  <c r="AN9" i="36"/>
  <c r="AF9" i="36"/>
  <c r="AG9" i="36" s="1"/>
  <c r="AI9" i="36" s="1"/>
  <c r="V9" i="36"/>
  <c r="N9" i="36"/>
  <c r="O9" i="36" s="1"/>
  <c r="Q9" i="36" s="1"/>
  <c r="BM2" i="36"/>
  <c r="BM1" i="36"/>
  <c r="AS1" i="36"/>
  <c r="AA1" i="36"/>
  <c r="I1" i="36"/>
  <c r="BF12" i="35"/>
  <c r="AX12" i="35"/>
  <c r="AY12" i="35" s="1"/>
  <c r="BA12" i="35" s="1"/>
  <c r="AN12" i="35"/>
  <c r="AF12" i="35"/>
  <c r="AG12" i="35" s="1"/>
  <c r="AI12" i="35" s="1"/>
  <c r="V12" i="35"/>
  <c r="N12" i="35"/>
  <c r="O12" i="35" s="1"/>
  <c r="Q12" i="35" s="1"/>
  <c r="BF13" i="35"/>
  <c r="AX13" i="35"/>
  <c r="AY13" i="35" s="1"/>
  <c r="BA13" i="35" s="1"/>
  <c r="AN13" i="35"/>
  <c r="AF13" i="35"/>
  <c r="AG13" i="35" s="1"/>
  <c r="AI13" i="35" s="1"/>
  <c r="V13" i="35"/>
  <c r="N13" i="35"/>
  <c r="O13" i="35" s="1"/>
  <c r="Q13" i="35" s="1"/>
  <c r="BF11" i="35"/>
  <c r="AX11" i="35"/>
  <c r="AY11" i="35" s="1"/>
  <c r="BA11" i="35" s="1"/>
  <c r="AN11" i="35"/>
  <c r="AF11" i="35"/>
  <c r="AG11" i="35" s="1"/>
  <c r="AI11" i="35" s="1"/>
  <c r="V11" i="35"/>
  <c r="N11" i="35"/>
  <c r="O11" i="35" s="1"/>
  <c r="Q11" i="35" s="1"/>
  <c r="BF10" i="35"/>
  <c r="AX10" i="35"/>
  <c r="AY10" i="35" s="1"/>
  <c r="BA10" i="35" s="1"/>
  <c r="AN10" i="35"/>
  <c r="AF10" i="35"/>
  <c r="AG10" i="35" s="1"/>
  <c r="AI10" i="35" s="1"/>
  <c r="V10" i="35"/>
  <c r="N10" i="35"/>
  <c r="O10" i="35" s="1"/>
  <c r="Q10" i="35" s="1"/>
  <c r="BF8" i="35"/>
  <c r="AX8" i="35"/>
  <c r="AY8" i="35" s="1"/>
  <c r="BA8" i="35" s="1"/>
  <c r="BG8" i="35" s="1"/>
  <c r="AN8" i="35"/>
  <c r="AF8" i="35"/>
  <c r="AG8" i="35" s="1"/>
  <c r="AI8" i="35" s="1"/>
  <c r="V8" i="35"/>
  <c r="N8" i="35"/>
  <c r="O8" i="35" s="1"/>
  <c r="Q8" i="35" s="1"/>
  <c r="BF9" i="35"/>
  <c r="AX9" i="35"/>
  <c r="AY9" i="35" s="1"/>
  <c r="BA9" i="35" s="1"/>
  <c r="AN9" i="35"/>
  <c r="AF9" i="35"/>
  <c r="AG9" i="35" s="1"/>
  <c r="AI9" i="35" s="1"/>
  <c r="V9" i="35"/>
  <c r="N9" i="35"/>
  <c r="O9" i="35" s="1"/>
  <c r="Q9" i="35" s="1"/>
  <c r="BF7" i="35"/>
  <c r="AX7" i="35"/>
  <c r="AY7" i="35" s="1"/>
  <c r="BA7" i="35" s="1"/>
  <c r="AN7" i="35"/>
  <c r="AF7" i="35"/>
  <c r="AG7" i="35" s="1"/>
  <c r="AI7" i="35" s="1"/>
  <c r="V7" i="35"/>
  <c r="N7" i="35"/>
  <c r="O7" i="35" s="1"/>
  <c r="Q7" i="35" s="1"/>
  <c r="BM2" i="35"/>
  <c r="BM1" i="35"/>
  <c r="AS1" i="35"/>
  <c r="AA1" i="35"/>
  <c r="I1" i="35"/>
  <c r="BM8" i="34"/>
  <c r="BO8" i="34" s="1"/>
  <c r="BE8" i="34"/>
  <c r="BF8" i="34" s="1"/>
  <c r="BH8" i="34" s="1"/>
  <c r="AR8" i="34"/>
  <c r="AT8" i="34" s="1"/>
  <c r="AJ8" i="34"/>
  <c r="AK8" i="34" s="1"/>
  <c r="AM8" i="34" s="1"/>
  <c r="W8" i="34"/>
  <c r="Y8" i="34" s="1"/>
  <c r="O8" i="34"/>
  <c r="P8" i="34" s="1"/>
  <c r="R8" i="34" s="1"/>
  <c r="EG7" i="34"/>
  <c r="EE7" i="34"/>
  <c r="DW7" i="34"/>
  <c r="DX7" i="34" s="1"/>
  <c r="DZ7" i="34" s="1"/>
  <c r="EH7" i="34" s="1"/>
  <c r="DJ7" i="34"/>
  <c r="DL7" i="34" s="1"/>
  <c r="DB7" i="34"/>
  <c r="DC7" i="34" s="1"/>
  <c r="DE7" i="34" s="1"/>
  <c r="CO7" i="34"/>
  <c r="CQ7" i="34" s="1"/>
  <c r="CG7" i="34"/>
  <c r="CH7" i="34" s="1"/>
  <c r="CJ7" i="34" s="1"/>
  <c r="BM7" i="34"/>
  <c r="BO7" i="34" s="1"/>
  <c r="BE7" i="34"/>
  <c r="BF7" i="34" s="1"/>
  <c r="BH7" i="34" s="1"/>
  <c r="AR7" i="34"/>
  <c r="AT7" i="34" s="1"/>
  <c r="AJ7" i="34"/>
  <c r="AK7" i="34" s="1"/>
  <c r="AM7" i="34" s="1"/>
  <c r="W7" i="34"/>
  <c r="Y7" i="34" s="1"/>
  <c r="O7" i="34"/>
  <c r="P7" i="34" s="1"/>
  <c r="R7" i="34" s="1"/>
  <c r="EU2" i="34"/>
  <c r="EN2" i="34"/>
  <c r="BV2" i="34"/>
  <c r="EU1" i="34"/>
  <c r="EN1" i="34"/>
  <c r="DQ1" i="34"/>
  <c r="CV1" i="34"/>
  <c r="CA1" i="34"/>
  <c r="BV1" i="34"/>
  <c r="AY1" i="34"/>
  <c r="AD1" i="34"/>
  <c r="I1" i="34"/>
  <c r="X61" i="31"/>
  <c r="W61" i="31"/>
  <c r="V61" i="31"/>
  <c r="U61" i="31"/>
  <c r="T61" i="31"/>
  <c r="S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BG10" i="35" l="1"/>
  <c r="BG11" i="35"/>
  <c r="BG13" i="35"/>
  <c r="BG12" i="35"/>
  <c r="BM27" i="43"/>
  <c r="BL27" i="43"/>
  <c r="AQ20" i="43"/>
  <c r="BM20" i="43"/>
  <c r="BO20" i="43" s="1"/>
  <c r="X20" i="43"/>
  <c r="AQ13" i="43"/>
  <c r="X13" i="43"/>
  <c r="BL13" i="43"/>
  <c r="BO13" i="43" s="1"/>
  <c r="BG7" i="35"/>
  <c r="BG9" i="35"/>
  <c r="AO12" i="35"/>
  <c r="BJ12" i="35" s="1"/>
  <c r="W12" i="35"/>
  <c r="BI12" i="35" s="1"/>
  <c r="AO13" i="35"/>
  <c r="BJ13" i="35" s="1"/>
  <c r="W13" i="35"/>
  <c r="BI13" i="35" s="1"/>
  <c r="AO11" i="35"/>
  <c r="BJ11" i="35" s="1"/>
  <c r="W11" i="35"/>
  <c r="BI11" i="35" s="1"/>
  <c r="AO10" i="35"/>
  <c r="BJ10" i="35" s="1"/>
  <c r="W10" i="35"/>
  <c r="BI10" i="35" s="1"/>
  <c r="AO8" i="35"/>
  <c r="BJ8" i="35" s="1"/>
  <c r="W8" i="35"/>
  <c r="BI8" i="35" s="1"/>
  <c r="AO9" i="35"/>
  <c r="BJ9" i="35" s="1"/>
  <c r="W9" i="35"/>
  <c r="BI9" i="35" s="1"/>
  <c r="AO7" i="35"/>
  <c r="BJ7" i="35" s="1"/>
  <c r="W7" i="35"/>
  <c r="BI7" i="35" s="1"/>
  <c r="BG13" i="36"/>
  <c r="W12" i="36"/>
  <c r="BI12" i="36" s="1"/>
  <c r="AO14" i="36"/>
  <c r="BJ14" i="36" s="1"/>
  <c r="AO13" i="36"/>
  <c r="BJ13" i="36" s="1"/>
  <c r="AO9" i="36"/>
  <c r="BJ9" i="36" s="1"/>
  <c r="AO11" i="36"/>
  <c r="BJ11" i="36" s="1"/>
  <c r="BL11" i="36" s="1"/>
  <c r="W11" i="36"/>
  <c r="BI11" i="36" s="1"/>
  <c r="W13" i="36"/>
  <c r="BI13" i="36" s="1"/>
  <c r="BL13" i="36" s="1"/>
  <c r="BO13" i="37"/>
  <c r="BO17" i="39"/>
  <c r="BO8" i="39"/>
  <c r="BO15" i="39"/>
  <c r="BO7" i="39"/>
  <c r="BO20" i="39"/>
  <c r="BO12" i="39"/>
  <c r="BO9" i="39"/>
  <c r="AO7" i="36"/>
  <c r="BJ7" i="36" s="1"/>
  <c r="AO8" i="36"/>
  <c r="BJ8" i="36" s="1"/>
  <c r="W10" i="36"/>
  <c r="BI10" i="36" s="1"/>
  <c r="BG10" i="36"/>
  <c r="AO12" i="36"/>
  <c r="BJ12" i="36" s="1"/>
  <c r="W9" i="36"/>
  <c r="BI9" i="36" s="1"/>
  <c r="BG9" i="36"/>
  <c r="W14" i="36"/>
  <c r="BI14" i="36" s="1"/>
  <c r="BG14" i="36"/>
  <c r="W7" i="36"/>
  <c r="BI7" i="36" s="1"/>
  <c r="BG7" i="36"/>
  <c r="W8" i="36"/>
  <c r="BI8" i="36" s="1"/>
  <c r="BG8" i="36"/>
  <c r="AO10" i="36"/>
  <c r="BJ10" i="36" s="1"/>
  <c r="BL10" i="36" s="1"/>
  <c r="BL9" i="35"/>
  <c r="BL13" i="35"/>
  <c r="BL11" i="35"/>
  <c r="CR7" i="34"/>
  <c r="EJ7" i="34" s="1"/>
  <c r="DM7" i="34"/>
  <c r="EK7" i="34" s="1"/>
  <c r="BL7" i="35"/>
  <c r="BP8" i="34"/>
  <c r="AU8" i="34"/>
  <c r="BS8" i="34" s="1"/>
  <c r="AU7" i="34"/>
  <c r="BS7" i="34" s="1"/>
  <c r="Z8" i="34"/>
  <c r="BR8" i="34" s="1"/>
  <c r="Z7" i="34"/>
  <c r="BR7" i="34" s="1"/>
  <c r="EM7" i="34"/>
  <c r="ES7" i="34" s="1"/>
  <c r="BP7" i="34"/>
  <c r="R61" i="31"/>
  <c r="Z48" i="31"/>
  <c r="Z43" i="31"/>
  <c r="Z38" i="31"/>
  <c r="Z37" i="31"/>
  <c r="Z10" i="31"/>
  <c r="Z13" i="31"/>
  <c r="Z9" i="31"/>
  <c r="Z50" i="31"/>
  <c r="Z55" i="31"/>
  <c r="Z51" i="31"/>
  <c r="BE7" i="33"/>
  <c r="AY7" i="33"/>
  <c r="AZ7" i="33" s="1"/>
  <c r="BA7" i="33" s="1"/>
  <c r="BF7" i="33" s="1"/>
  <c r="AN7" i="33"/>
  <c r="AG7" i="33"/>
  <c r="AH7" i="33" s="1"/>
  <c r="AI7" i="33" s="1"/>
  <c r="V7" i="33"/>
  <c r="O7" i="33"/>
  <c r="Q7" i="33" s="1"/>
  <c r="BE9" i="33"/>
  <c r="AY9" i="33"/>
  <c r="AZ9" i="33" s="1"/>
  <c r="BA9" i="33" s="1"/>
  <c r="AN9" i="33"/>
  <c r="AG9" i="33"/>
  <c r="AH9" i="33" s="1"/>
  <c r="AI9" i="33" s="1"/>
  <c r="V9" i="33"/>
  <c r="O9" i="33"/>
  <c r="Q9" i="33" s="1"/>
  <c r="BL2" i="33"/>
  <c r="BL1" i="33"/>
  <c r="AS1" i="33"/>
  <c r="AA1" i="33"/>
  <c r="I1" i="33"/>
  <c r="Z59" i="31"/>
  <c r="Z58" i="31"/>
  <c r="Z57" i="31"/>
  <c r="Z56" i="31"/>
  <c r="Z53" i="31"/>
  <c r="Z49" i="31"/>
  <c r="Z47" i="31"/>
  <c r="Z46" i="31"/>
  <c r="Z45" i="31"/>
  <c r="Z44" i="31"/>
  <c r="Z42" i="31"/>
  <c r="Z41" i="31"/>
  <c r="Z40" i="31"/>
  <c r="Z39" i="31"/>
  <c r="Z36" i="31"/>
  <c r="Z35" i="31"/>
  <c r="Z34" i="31"/>
  <c r="Z33" i="31"/>
  <c r="Z31" i="31"/>
  <c r="Z30" i="31"/>
  <c r="Z29" i="31"/>
  <c r="Z28" i="31"/>
  <c r="Z27" i="31"/>
  <c r="Z26" i="31"/>
  <c r="Z25" i="31"/>
  <c r="Z24" i="31"/>
  <c r="Z23" i="31"/>
  <c r="Z22" i="31"/>
  <c r="Z21" i="31"/>
  <c r="Z20" i="31"/>
  <c r="Z19" i="31"/>
  <c r="Z18" i="31"/>
  <c r="Z17" i="31"/>
  <c r="Z16" i="31"/>
  <c r="Z15" i="31"/>
  <c r="Z14" i="31"/>
  <c r="Z12" i="31"/>
  <c r="Z11" i="31"/>
  <c r="Z8" i="31"/>
  <c r="Z1" i="31"/>
  <c r="Y1" i="31"/>
  <c r="BO27" i="43" l="1"/>
  <c r="BL12" i="35"/>
  <c r="BL10" i="35"/>
  <c r="BL8" i="35"/>
  <c r="BL7" i="36"/>
  <c r="BL12" i="36"/>
  <c r="BL8" i="36"/>
  <c r="BF9" i="33"/>
  <c r="AO7" i="33"/>
  <c r="W7" i="33"/>
  <c r="AO9" i="33"/>
  <c r="W9" i="33"/>
  <c r="BL14" i="36"/>
  <c r="BL9" i="36"/>
  <c r="BU7" i="34"/>
  <c r="ER7" i="34" s="1"/>
  <c r="ET7" i="34" s="1"/>
  <c r="BU8" i="34"/>
  <c r="Z32" i="31"/>
  <c r="Z54" i="31"/>
  <c r="Z52" i="31"/>
  <c r="BE13" i="18"/>
  <c r="BF13" i="18" s="1"/>
  <c r="AM13" i="18"/>
  <c r="AN13" i="18" s="1"/>
  <c r="U13" i="18"/>
  <c r="V13" i="18" s="1"/>
  <c r="BM7" i="36" l="1"/>
  <c r="BM8" i="36"/>
  <c r="BM9" i="36"/>
  <c r="AR1" i="18"/>
  <c r="Z1" i="18"/>
  <c r="H1" i="18"/>
  <c r="AW7" i="18"/>
  <c r="AW8" i="18"/>
  <c r="AW9" i="18"/>
  <c r="AW10" i="18"/>
  <c r="AW11" i="18"/>
  <c r="AW12" i="18"/>
  <c r="AE7" i="18"/>
  <c r="AE8" i="18"/>
  <c r="AE9" i="18"/>
  <c r="AE10" i="18"/>
  <c r="AE11" i="18"/>
  <c r="AE12" i="18"/>
  <c r="M7" i="18"/>
  <c r="M8" i="18"/>
  <c r="M9" i="18"/>
  <c r="M10" i="18"/>
  <c r="M11" i="18"/>
  <c r="M12" i="18"/>
  <c r="BL1" i="18"/>
  <c r="BL2" i="18"/>
  <c r="AW13" i="18" l="1"/>
  <c r="AX13" i="18" s="1"/>
  <c r="AZ13" i="18" s="1"/>
  <c r="M13" i="18"/>
  <c r="N13" i="18" s="1"/>
  <c r="P13" i="18" s="1"/>
  <c r="BH13" i="18" s="1"/>
  <c r="AE13" i="18"/>
  <c r="AF13" i="18" s="1"/>
  <c r="AH13" i="18" s="1"/>
  <c r="BI13" i="18" s="1"/>
  <c r="BK13" i="18" l="1"/>
</calcChain>
</file>

<file path=xl/sharedStrings.xml><?xml version="1.0" encoding="utf-8"?>
<sst xmlns="http://schemas.openxmlformats.org/spreadsheetml/2006/main" count="1682" uniqueCount="267">
  <si>
    <t>No.</t>
  </si>
  <si>
    <t>Vaulter</t>
  </si>
  <si>
    <t>Horse</t>
  </si>
  <si>
    <t>Lunger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</si>
  <si>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</si>
  <si>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</si>
  <si>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</si>
  <si>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</si>
  <si>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</si>
  <si>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</si>
  <si>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</si>
  <si>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</si>
  <si>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</si>
  <si>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</si>
  <si>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</si>
  <si>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</si>
  <si>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</si>
  <si>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</si>
  <si>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</si>
  <si>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</si>
  <si>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</si>
  <si>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</si>
  <si>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Place</t>
  </si>
  <si>
    <t>Kneel</t>
  </si>
  <si>
    <t>Total</t>
  </si>
  <si>
    <t>Sub-total</t>
  </si>
  <si>
    <t>Div. by</t>
  </si>
  <si>
    <t>score</t>
  </si>
  <si>
    <t>FINAL</t>
  </si>
  <si>
    <t>ACTUAL SCORES</t>
  </si>
  <si>
    <t>Overall</t>
  </si>
  <si>
    <t>No&amp;Ex</t>
  </si>
  <si>
    <t>Diff.</t>
  </si>
  <si>
    <t>Bas S</t>
  </si>
  <si>
    <t>Sw fw</t>
  </si>
  <si>
    <t>Half M</t>
  </si>
  <si>
    <t>Exer</t>
  </si>
  <si>
    <t>1/2 Fl</t>
  </si>
  <si>
    <t>I/s S't</t>
  </si>
  <si>
    <t>O/s S't</t>
  </si>
  <si>
    <t>V'lt Off</t>
  </si>
  <si>
    <t>Art</t>
  </si>
  <si>
    <t>SwOff</t>
  </si>
  <si>
    <t>Sub</t>
  </si>
  <si>
    <t>Ex Sc</t>
  </si>
  <si>
    <t>Pl'k</t>
  </si>
  <si>
    <t>1/2 Mill</t>
  </si>
  <si>
    <t>Plank</t>
  </si>
  <si>
    <t>In Seat</t>
  </si>
  <si>
    <t>Out S</t>
  </si>
  <si>
    <t>V'ltOf</t>
  </si>
  <si>
    <t>COMBINED</t>
  </si>
  <si>
    <t>Ranking</t>
  </si>
  <si>
    <t>ROUND 2</t>
  </si>
  <si>
    <t>Score for Round</t>
  </si>
  <si>
    <t>S Fwd</t>
  </si>
  <si>
    <t>S Bwd</t>
  </si>
  <si>
    <t>Sw bw</t>
  </si>
  <si>
    <t>Points Score</t>
  </si>
  <si>
    <t>INDIVIDUAL</t>
  </si>
  <si>
    <t>PDD</t>
  </si>
  <si>
    <t>SQUAD</t>
  </si>
  <si>
    <t>Open F</t>
  </si>
  <si>
    <t>Open M</t>
  </si>
  <si>
    <t>Adv F</t>
  </si>
  <si>
    <t>Adv M</t>
  </si>
  <si>
    <t>Inter M</t>
  </si>
  <si>
    <t>Nov F</t>
  </si>
  <si>
    <t>Nov M</t>
  </si>
  <si>
    <t>Pre-Nov</t>
  </si>
  <si>
    <t>Prel</t>
  </si>
  <si>
    <t>Prep</t>
  </si>
  <si>
    <t>Walk A</t>
  </si>
  <si>
    <t>Walk B</t>
  </si>
  <si>
    <t>Name</t>
  </si>
  <si>
    <t>School</t>
  </si>
  <si>
    <t>P/S</t>
  </si>
  <si>
    <t>Hope Beetson</t>
  </si>
  <si>
    <t>P</t>
  </si>
  <si>
    <t>Tegan Davis</t>
  </si>
  <si>
    <t>Hawkesbury High School</t>
  </si>
  <si>
    <t>S</t>
  </si>
  <si>
    <t>Bede Polding College</t>
  </si>
  <si>
    <t>Trista Mitchell</t>
  </si>
  <si>
    <t>Lucia Rogan</t>
  </si>
  <si>
    <t>Ebenezer Public School</t>
  </si>
  <si>
    <t>Erin Ryan</t>
  </si>
  <si>
    <t>Claire Begg</t>
  </si>
  <si>
    <t>Kambala</t>
  </si>
  <si>
    <t>Bronte Fletcher</t>
  </si>
  <si>
    <t>Tomaree High School</t>
  </si>
  <si>
    <t>Lydia George</t>
  </si>
  <si>
    <t>Poppy Loveland</t>
  </si>
  <si>
    <t>Eloise Tate</t>
  </si>
  <si>
    <t>Breanna Trappel</t>
  </si>
  <si>
    <t>Norah Wells</t>
  </si>
  <si>
    <t>All Saints College</t>
  </si>
  <si>
    <t>Luka Linden</t>
  </si>
  <si>
    <t>Burgmann Anglican School</t>
  </si>
  <si>
    <t>Rachael Mackey</t>
  </si>
  <si>
    <t>Claire Stevens</t>
  </si>
  <si>
    <t>Orana Steiner School</t>
  </si>
  <si>
    <t>Ella Fin</t>
  </si>
  <si>
    <t>Oran Park Anglican College</t>
  </si>
  <si>
    <t>Abbey Hunt</t>
  </si>
  <si>
    <t>Eden Kautz</t>
  </si>
  <si>
    <t>Ginger Kennett</t>
  </si>
  <si>
    <t>Frensham</t>
  </si>
  <si>
    <t>Charlotte Lee</t>
  </si>
  <si>
    <t>Thirlmere Public School</t>
  </si>
  <si>
    <t>Bella Napthali</t>
  </si>
  <si>
    <t>Elyssa Ohanlon</t>
  </si>
  <si>
    <t>Picton High School</t>
  </si>
  <si>
    <t>Olivia Romano</t>
  </si>
  <si>
    <t>Ainsley Fraser</t>
  </si>
  <si>
    <t>Arndell Anglican College</t>
  </si>
  <si>
    <t>Caitlin Fraser</t>
  </si>
  <si>
    <t>Emily Jones</t>
  </si>
  <si>
    <t>Bronagh Miskelly</t>
  </si>
  <si>
    <t>St Matthews Windsor</t>
  </si>
  <si>
    <t>Sean Miskelly</t>
  </si>
  <si>
    <t>Equestrian NSW</t>
  </si>
  <si>
    <t>Preliminary Individual</t>
  </si>
  <si>
    <t>Preparatory Individual</t>
  </si>
  <si>
    <t>Star</t>
  </si>
  <si>
    <t>Bw S't</t>
  </si>
  <si>
    <t>N'k S't</t>
  </si>
  <si>
    <t>PERFORMANCE</t>
  </si>
  <si>
    <t>Harm.</t>
  </si>
  <si>
    <t>Pres.</t>
  </si>
  <si>
    <t>Exe</t>
  </si>
  <si>
    <t>BAIBERRALEY RULES</t>
  </si>
  <si>
    <t>Karen Mitchell</t>
  </si>
  <si>
    <t>Primary</t>
  </si>
  <si>
    <t>SPRINGFIELD COMMANDER</t>
  </si>
  <si>
    <t>Nicole Connor</t>
  </si>
  <si>
    <t>Secondary</t>
  </si>
  <si>
    <t>Rebecca Howard</t>
  </si>
  <si>
    <t>Sharna Kirkham</t>
  </si>
  <si>
    <t>Macarthur Anglican</t>
  </si>
  <si>
    <t>KING TOBLERONE</t>
  </si>
  <si>
    <t>KINGSTON LEGATO</t>
  </si>
  <si>
    <t>Lyn Lynch</t>
  </si>
  <si>
    <t>EP MORGAN</t>
  </si>
  <si>
    <t>LOUIS</t>
  </si>
  <si>
    <t>Equestrian NSW Interschool Championships  2016 - VAULTING</t>
  </si>
  <si>
    <t>Advanced Individual</t>
  </si>
  <si>
    <t>Art.</t>
  </si>
  <si>
    <t>D&amp;P</t>
  </si>
  <si>
    <t>Interschools 2016</t>
  </si>
  <si>
    <t>Georgie Kennett</t>
  </si>
  <si>
    <t>Class: 3 (1 round only) (2AC)</t>
  </si>
  <si>
    <t>Intermediate Individual</t>
  </si>
  <si>
    <t>Exerc</t>
  </si>
  <si>
    <t>TUFFROCK CRUISE</t>
  </si>
  <si>
    <t>Class: 5/6 (3C)</t>
  </si>
  <si>
    <t>Canberra Grammar Girls School</t>
  </si>
  <si>
    <t xml:space="preserve"> Kerri Wilson</t>
  </si>
  <si>
    <t>Chevalier College</t>
  </si>
  <si>
    <t xml:space="preserve">Bede Polding College </t>
  </si>
  <si>
    <t>Central coast Adventist school</t>
  </si>
  <si>
    <t>Lachlan Ray</t>
    <phoneticPr fontId="1" type="noConversion"/>
  </si>
  <si>
    <t>Novice Individual</t>
  </si>
  <si>
    <t>Fleur Sykes</t>
  </si>
  <si>
    <t>Class: 7 (4C)</t>
  </si>
  <si>
    <t>Heyam Hattab</t>
  </si>
  <si>
    <t>Orana School</t>
  </si>
  <si>
    <t>Madison Foster</t>
  </si>
  <si>
    <t>St Marys War Memorial School</t>
  </si>
  <si>
    <t>Home school</t>
  </si>
  <si>
    <t>Maleka Mitchell</t>
  </si>
  <si>
    <t>xavier catholic college</t>
  </si>
  <si>
    <t>MacKillop Collage Bathurst</t>
  </si>
  <si>
    <t>Hunter valley grammar school</t>
  </si>
  <si>
    <t>BAILEY BOY</t>
    <phoneticPr fontId="1" type="noConversion"/>
  </si>
  <si>
    <t>Anna Blackburn</t>
    <phoneticPr fontId="1" type="noConversion"/>
  </si>
  <si>
    <t>Nikki Connor</t>
  </si>
  <si>
    <t>Pre-Novice Individual</t>
  </si>
  <si>
    <t>Isabel Smith</t>
  </si>
  <si>
    <t>Class: 9 (5C)</t>
  </si>
  <si>
    <t>Orlagh Fitzgerald</t>
  </si>
  <si>
    <t>Ivy Sykes</t>
  </si>
  <si>
    <t>NOW NOAH</t>
  </si>
  <si>
    <t>Fiona Abbott</t>
  </si>
  <si>
    <t xml:space="preserve">Jasper rd public school </t>
  </si>
  <si>
    <t>Mackillop College Bathurst</t>
  </si>
  <si>
    <t>Wollondilly Anglican College</t>
  </si>
  <si>
    <t>MacKillop College Bathurst</t>
  </si>
  <si>
    <t xml:space="preserve">Assumption </t>
  </si>
  <si>
    <t>Warners Bay High</t>
  </si>
  <si>
    <t>St peters maitland</t>
  </si>
  <si>
    <t>KAMILAROI YORKSHIRE</t>
  </si>
  <si>
    <t>Zoe Caddis</t>
  </si>
  <si>
    <t>Violet Levett</t>
  </si>
  <si>
    <t>Class: 10 (6C)</t>
  </si>
  <si>
    <t>Charlotte Foster</t>
  </si>
  <si>
    <t>Erin Mullen</t>
  </si>
  <si>
    <t>Ella Engelhardt</t>
  </si>
  <si>
    <t>Alexandra Hammer</t>
  </si>
  <si>
    <t>Sophia Pernice</t>
  </si>
  <si>
    <t>Jordan Uecker</t>
  </si>
  <si>
    <t>Isabelle Steinman</t>
  </si>
  <si>
    <t>Lauren Steinman</t>
  </si>
  <si>
    <t>Lily Steinman</t>
  </si>
  <si>
    <t>Dodi Rogan</t>
  </si>
  <si>
    <t>Andrea Ryan</t>
  </si>
  <si>
    <t>Amanda Lee</t>
  </si>
  <si>
    <t>kurrajong east</t>
  </si>
  <si>
    <t>Richard Johnson Anglican School</t>
  </si>
  <si>
    <t>Bathurst High</t>
  </si>
  <si>
    <t>International Grammar School Sydney</t>
  </si>
  <si>
    <t>Bethany College</t>
  </si>
  <si>
    <t>Colo vale public</t>
  </si>
  <si>
    <t>Mother Teresa School, Harrison</t>
  </si>
  <si>
    <t>St Josephs Lochinvar</t>
  </si>
  <si>
    <t>Kaitlyn Jones</t>
  </si>
  <si>
    <t>Kellyville high School</t>
  </si>
  <si>
    <t>Michaela Beardsell</t>
  </si>
  <si>
    <t>The Hills Grammar School</t>
  </si>
  <si>
    <t>Class: 11 (40)</t>
  </si>
  <si>
    <t>PDD Walk B (under 6)</t>
  </si>
  <si>
    <t>Class: 14 (11C)</t>
  </si>
  <si>
    <t>PDD Walk A (over 6)</t>
  </si>
  <si>
    <t>Class: 13 (11C)</t>
  </si>
  <si>
    <t>Maggie Davis</t>
  </si>
  <si>
    <t>WARRAWEE EEVITA</t>
  </si>
  <si>
    <t>PDD Intermediate</t>
  </si>
  <si>
    <t>Class: 12 (10A)</t>
  </si>
  <si>
    <t>Gen Im</t>
  </si>
  <si>
    <t>Prel SQ - Comp only</t>
  </si>
  <si>
    <t>Eden Kautz</t>
    <phoneticPr fontId="1" type="noConversion"/>
  </si>
  <si>
    <t>Class: 16 (25A)</t>
  </si>
  <si>
    <t>Prel SQ - F'style only</t>
  </si>
  <si>
    <t>Class: 18 (25A)</t>
  </si>
  <si>
    <t>Inter SQ - F'style only</t>
  </si>
  <si>
    <t>Class: 17 (22A)</t>
  </si>
  <si>
    <t>Tech</t>
  </si>
  <si>
    <t>Kambela</t>
  </si>
  <si>
    <t>Inter (Comb.)</t>
  </si>
  <si>
    <t>NOTE - No separate Male classes</t>
  </si>
  <si>
    <t>NOT ALLOCATED</t>
  </si>
  <si>
    <t>Prel - Comp</t>
  </si>
  <si>
    <t>Inter (canter)</t>
  </si>
  <si>
    <t>Inter - F'style</t>
  </si>
  <si>
    <t>Prel - F'style</t>
  </si>
  <si>
    <t>Nov - Comp</t>
  </si>
  <si>
    <t>N/A</t>
  </si>
  <si>
    <t>Laclan Ray</t>
  </si>
  <si>
    <t>Int'nal Grammar School Sydney</t>
  </si>
  <si>
    <t>Chris Wicks</t>
  </si>
  <si>
    <t>Robyn Bruderer</t>
  </si>
  <si>
    <t>Krystle Lander</t>
  </si>
  <si>
    <t>Kerri Wilson</t>
  </si>
  <si>
    <t>BAILEY BOY</t>
    <phoneticPr fontId="9" type="noConversion"/>
  </si>
  <si>
    <t>Anna Blackburn</t>
    <phoneticPr fontId="9" type="noConversion"/>
  </si>
  <si>
    <t>Sally Paragali</t>
  </si>
  <si>
    <t xml:space="preserve">Jasper Rd Public school </t>
  </si>
  <si>
    <t>Rebecca Howard</t>
    <phoneticPr fontId="9" type="noConversion"/>
  </si>
  <si>
    <t>St Peters Maitland</t>
  </si>
  <si>
    <t>DONATI3</t>
  </si>
  <si>
    <t>KING TOBERLONE</t>
  </si>
  <si>
    <t>St Marys War Memorial School Primary</t>
  </si>
  <si>
    <t xml:space="preserve"> Primary</t>
  </si>
  <si>
    <t>Lachlan Ray</t>
    <phoneticPr fontId="9" type="noConversion"/>
  </si>
  <si>
    <t>Y</t>
  </si>
  <si>
    <t>Jenny Scott</t>
  </si>
  <si>
    <t>Scratched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</si>
</sst>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C09]dd\-mmm\-yy;@"/>
    <numFmt numFmtId="167" formatCode="[$-409]h:mm:ss\ AM/PM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name val="Arial"/>
    </font>
    <font>
      <b/>
      <sz val="11"/>
      <color rgb="FFFA7D00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3" fillId="0" borderId="0" xfId="0" applyFont="1"/>
    <xf numFmtId="164" fontId="0" fillId="3" borderId="0" xfId="0" applyNumberFormat="1" applyFill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4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/>
    <xf numFmtId="167" fontId="4" fillId="0" borderId="0" xfId="0" applyNumberFormat="1" applyFont="1" applyAlignment="1"/>
    <xf numFmtId="0" fontId="4" fillId="5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0" fontId="4" fillId="5" borderId="0" xfId="0" applyFont="1" applyFill="1" applyAlignment="1"/>
    <xf numFmtId="0" fontId="4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2" fontId="4" fillId="0" borderId="0" xfId="0" applyNumberFormat="1" applyFont="1" applyFill="1" applyBorder="1"/>
    <xf numFmtId="2" fontId="4" fillId="0" borderId="0" xfId="0" applyNumberFormat="1" applyFont="1" applyFill="1"/>
    <xf numFmtId="1" fontId="4" fillId="0" borderId="0" xfId="0" applyNumberFormat="1" applyFont="1"/>
    <xf numFmtId="1" fontId="4" fillId="0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2" fontId="4" fillId="5" borderId="0" xfId="0" applyNumberFormat="1" applyFont="1" applyFill="1" applyBorder="1"/>
    <xf numFmtId="2" fontId="4" fillId="5" borderId="0" xfId="0" applyNumberFormat="1" applyFont="1" applyFill="1"/>
    <xf numFmtId="2" fontId="0" fillId="5" borderId="0" xfId="0" applyNumberFormat="1" applyFill="1"/>
    <xf numFmtId="2" fontId="1" fillId="5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6" fillId="0" borderId="0" xfId="0" applyFont="1" applyBorder="1"/>
    <xf numFmtId="0" fontId="4" fillId="9" borderId="0" xfId="0" applyFont="1" applyFill="1" applyBorder="1" applyAlignment="1"/>
    <xf numFmtId="0" fontId="4" fillId="9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164" fontId="4" fillId="3" borderId="0" xfId="0" applyNumberFormat="1" applyFont="1" applyFill="1"/>
    <xf numFmtId="165" fontId="0" fillId="0" borderId="0" xfId="0" applyNumberFormat="1" applyFill="1" applyAlignment="1"/>
    <xf numFmtId="164" fontId="0" fillId="10" borderId="0" xfId="0" applyNumberFormat="1" applyFill="1"/>
    <xf numFmtId="0" fontId="0" fillId="0" borderId="0" xfId="0" applyAlignment="1">
      <alignment horizontal="center"/>
    </xf>
    <xf numFmtId="0" fontId="4" fillId="0" borderId="0" xfId="1"/>
    <xf numFmtId="0" fontId="4" fillId="0" borderId="0" xfId="1" applyFont="1"/>
    <xf numFmtId="0" fontId="4" fillId="0" borderId="0" xfId="1" applyAlignment="1"/>
    <xf numFmtId="0" fontId="4" fillId="4" borderId="0" xfId="1" applyFill="1"/>
    <xf numFmtId="0" fontId="4" fillId="4" borderId="0" xfId="1" applyFill="1" applyAlignment="1"/>
    <xf numFmtId="166" fontId="4" fillId="0" borderId="0" xfId="1" applyNumberFormat="1" applyAlignment="1">
      <alignment horizontal="right"/>
    </xf>
    <xf numFmtId="167" fontId="4" fillId="0" borderId="0" xfId="1" applyNumberFormat="1" applyAlignment="1">
      <alignment horizontal="right"/>
    </xf>
    <xf numFmtId="0" fontId="4" fillId="0" borderId="0" xfId="1" applyAlignment="1">
      <alignment horizontal="center"/>
    </xf>
    <xf numFmtId="0" fontId="4" fillId="0" borderId="0" xfId="1" applyAlignment="1">
      <alignment horizontal="center"/>
    </xf>
    <xf numFmtId="0" fontId="4" fillId="4" borderId="0" xfId="1" applyFill="1" applyAlignment="1">
      <alignment horizontal="center"/>
    </xf>
    <xf numFmtId="0" fontId="4" fillId="2" borderId="0" xfId="1" applyFill="1"/>
    <xf numFmtId="164" fontId="4" fillId="2" borderId="0" xfId="1" applyNumberFormat="1" applyFill="1"/>
    <xf numFmtId="165" fontId="4" fillId="2" borderId="0" xfId="1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4" xfId="0" applyFont="1" applyBorder="1"/>
    <xf numFmtId="0" fontId="4" fillId="2" borderId="2" xfId="1" applyFill="1" applyBorder="1"/>
    <xf numFmtId="0" fontId="0" fillId="0" borderId="5" xfId="0" applyBorder="1"/>
    <xf numFmtId="0" fontId="0" fillId="0" borderId="6" xfId="0" applyBorder="1"/>
    <xf numFmtId="0" fontId="6" fillId="0" borderId="2" xfId="0" applyFont="1" applyBorder="1"/>
    <xf numFmtId="164" fontId="4" fillId="3" borderId="3" xfId="1" applyNumberFormat="1" applyFill="1" applyBorder="1"/>
    <xf numFmtId="164" fontId="4" fillId="3" borderId="4" xfId="1" applyNumberFormat="1" applyFill="1" applyBorder="1"/>
    <xf numFmtId="165" fontId="4" fillId="0" borderId="4" xfId="1" applyNumberFormat="1" applyBorder="1"/>
    <xf numFmtId="0" fontId="4" fillId="4" borderId="4" xfId="1" applyFill="1" applyBorder="1"/>
    <xf numFmtId="0" fontId="4" fillId="0" borderId="4" xfId="1" applyBorder="1"/>
    <xf numFmtId="0" fontId="0" fillId="0" borderId="0" xfId="0" applyAlignment="1">
      <alignment horizontal="center"/>
    </xf>
    <xf numFmtId="164" fontId="0" fillId="11" borderId="0" xfId="0" applyNumberFormat="1" applyFill="1"/>
    <xf numFmtId="165" fontId="0" fillId="11" borderId="0" xfId="0" applyNumberFormat="1" applyFill="1"/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0" borderId="4" xfId="0" applyNumberFormat="1" applyBorder="1"/>
    <xf numFmtId="165" fontId="0" fillId="0" borderId="4" xfId="0" applyNumberFormat="1" applyBorder="1"/>
    <xf numFmtId="0" fontId="0" fillId="0" borderId="7" xfId="0" applyBorder="1"/>
    <xf numFmtId="0" fontId="0" fillId="2" borderId="2" xfId="0" applyFill="1" applyBorder="1"/>
    <xf numFmtId="0" fontId="0" fillId="0" borderId="8" xfId="0" applyBorder="1"/>
    <xf numFmtId="0" fontId="0" fillId="0" borderId="3" xfId="0" applyBorder="1" applyAlignment="1">
      <alignment horizontal="right"/>
    </xf>
    <xf numFmtId="0" fontId="0" fillId="0" borderId="6" xfId="0" applyFill="1" applyBorder="1"/>
    <xf numFmtId="1" fontId="4" fillId="0" borderId="3" xfId="0" applyNumberFormat="1" applyFont="1" applyBorder="1" applyAlignment="1">
      <alignment horizontal="right"/>
    </xf>
    <xf numFmtId="0" fontId="4" fillId="0" borderId="4" xfId="0" applyFont="1" applyBorder="1"/>
    <xf numFmtId="0" fontId="0" fillId="0" borderId="4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4" xfId="0" applyFill="1" applyBorder="1"/>
    <xf numFmtId="0" fontId="0" fillId="4" borderId="4" xfId="0" applyFill="1" applyBorder="1" applyAlignment="1"/>
    <xf numFmtId="165" fontId="0" fillId="4" borderId="4" xfId="0" applyNumberFormat="1" applyFill="1" applyBorder="1"/>
    <xf numFmtId="0" fontId="6" fillId="9" borderId="0" xfId="0" applyFont="1" applyFill="1" applyBorder="1" applyAlignment="1">
      <alignment textRotation="90"/>
    </xf>
    <xf numFmtId="0" fontId="4" fillId="0" borderId="0" xfId="0" applyFont="1" applyFill="1" applyBorder="1" applyAlignment="1">
      <alignment textRotation="90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textRotation="90"/>
    </xf>
    <xf numFmtId="0" fontId="4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9" xfId="0" applyBorder="1"/>
    <xf numFmtId="0" fontId="4" fillId="0" borderId="9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9" xfId="0" applyFill="1" applyBorder="1"/>
    <xf numFmtId="0" fontId="4" fillId="0" borderId="9" xfId="0" applyFont="1" applyBorder="1"/>
    <xf numFmtId="0" fontId="6" fillId="0" borderId="9" xfId="0" applyFont="1" applyBorder="1"/>
    <xf numFmtId="0" fontId="4" fillId="0" borderId="9" xfId="0" applyFont="1" applyFill="1" applyBorder="1"/>
    <xf numFmtId="164" fontId="7" fillId="3" borderId="0" xfId="0" applyNumberFormat="1" applyFont="1" applyFill="1"/>
    <xf numFmtId="165" fontId="7" fillId="0" borderId="0" xfId="0" applyNumberFormat="1" applyFont="1" applyAlignment="1"/>
    <xf numFmtId="165" fontId="7" fillId="2" borderId="0" xfId="0" applyNumberFormat="1" applyFont="1" applyFill="1" applyAlignment="1"/>
    <xf numFmtId="0" fontId="7" fillId="2" borderId="0" xfId="0" applyFont="1" applyFill="1"/>
    <xf numFmtId="0" fontId="7" fillId="4" borderId="0" xfId="0" applyFont="1" applyFill="1"/>
    <xf numFmtId="0" fontId="7" fillId="4" borderId="0" xfId="0" applyFont="1" applyFill="1" applyAlignment="1"/>
    <xf numFmtId="0" fontId="4" fillId="0" borderId="7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8" xfId="0" applyFont="1" applyBorder="1"/>
    <xf numFmtId="0" fontId="0" fillId="0" borderId="0" xfId="0" applyAlignment="1">
      <alignment horizontal="center"/>
    </xf>
    <xf numFmtId="0" fontId="8" fillId="0" borderId="9" xfId="0" applyFont="1" applyBorder="1" applyAlignment="1">
      <alignment shrinkToFit="1"/>
    </xf>
    <xf numFmtId="0" fontId="0" fillId="12" borderId="9" xfId="0" applyFill="1" applyBorder="1"/>
    <xf numFmtId="0" fontId="0" fillId="12" borderId="9" xfId="0" applyFont="1" applyFill="1" applyBorder="1" applyAlignment="1">
      <alignment shrinkToFit="1"/>
    </xf>
    <xf numFmtId="0" fontId="4" fillId="12" borderId="9" xfId="0" applyFont="1" applyFill="1" applyBorder="1"/>
    <xf numFmtId="1" fontId="8" fillId="0" borderId="9" xfId="0" applyNumberFormat="1" applyFont="1" applyBorder="1" applyAlignment="1">
      <alignment horizontal="right"/>
    </xf>
    <xf numFmtId="0" fontId="0" fillId="0" borderId="9" xfId="0" applyFont="1" applyFill="1" applyBorder="1"/>
    <xf numFmtId="0" fontId="4" fillId="12" borderId="9" xfId="0" applyFont="1" applyFill="1" applyBorder="1" applyAlignment="1">
      <alignment shrinkToFit="1"/>
    </xf>
    <xf numFmtId="1" fontId="8" fillId="0" borderId="10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4" fillId="0" borderId="4" xfId="1" applyBorder="1" applyAlignment="1">
      <alignment horizontal="right"/>
    </xf>
    <xf numFmtId="165" fontId="4" fillId="0" borderId="0" xfId="0" applyNumberFormat="1" applyFont="1" applyAlignment="1"/>
    <xf numFmtId="165" fontId="4" fillId="2" borderId="0" xfId="0" applyNumberFormat="1" applyFont="1" applyFill="1" applyAlignment="1"/>
    <xf numFmtId="0" fontId="4" fillId="2" borderId="0" xfId="0" applyFont="1" applyFill="1"/>
    <xf numFmtId="0" fontId="4" fillId="4" borderId="0" xfId="0" applyFont="1" applyFill="1"/>
    <xf numFmtId="0" fontId="4" fillId="4" borderId="0" xfId="0" applyFont="1" applyFill="1" applyAlignment="1"/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3.2" x14ac:dyDescent="0.25"/>
  <cols>
    <col min="1" max="1" width="5.5546875" customWidth="1"/>
    <col min="2" max="2" width="18.5546875" customWidth="1"/>
    <col min="3" max="3" width="28.109375" customWidth="1"/>
    <col min="4" max="4" width="3.6640625" style="30" customWidth="1"/>
    <col min="5" max="24" width="5.6640625" customWidth="1"/>
    <col min="25" max="25" width="9.44140625" customWidth="1"/>
    <col min="26" max="26" width="11.44140625" customWidth="1"/>
    <col min="27" max="27" width="11.6640625" customWidth="1"/>
    <col min="28" max="29" width="5.6640625" customWidth="1"/>
    <col min="30" max="30" width="3.109375" customWidth="1"/>
    <col min="31" max="35" width="5.6640625" customWidth="1"/>
    <col min="36" max="36" width="6.6640625" customWidth="1"/>
    <col min="37" max="37" width="3.109375" customWidth="1"/>
    <col min="38" max="46" width="5.6640625" customWidth="1"/>
    <col min="47" max="47" width="3.109375" customWidth="1"/>
    <col min="48" max="52" width="5.6640625" customWidth="1"/>
    <col min="53" max="53" width="6.6640625" customWidth="1"/>
    <col min="54" max="54" width="3.109375" customWidth="1"/>
    <col min="55" max="57" width="6.6640625" customWidth="1"/>
    <col min="58" max="58" width="10.6640625" customWidth="1"/>
    <col min="59" max="59" width="11.5546875" customWidth="1"/>
  </cols>
  <sheetData>
    <row r="1" spans="1:61" ht="15" customHeight="1" x14ac:dyDescent="0.25">
      <c r="A1" s="1" t="s">
        <v>145</v>
      </c>
      <c r="B1" s="18"/>
      <c r="C1" s="18"/>
      <c r="D1" s="2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>
        <f ca="1">NOW()</f>
        <v>42550.800448611109</v>
      </c>
      <c r="Z1" s="34">
        <f ca="1">NOW()</f>
        <v>42550.800448611109</v>
      </c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7"/>
      <c r="BH1" s="29"/>
      <c r="BI1" s="29"/>
    </row>
    <row r="2" spans="1:61" ht="15" customHeight="1" x14ac:dyDescent="0.25">
      <c r="A2" s="1" t="s">
        <v>58</v>
      </c>
      <c r="B2" s="18"/>
      <c r="C2" s="18"/>
      <c r="D2" s="28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7"/>
      <c r="BH2" s="29"/>
      <c r="BI2" s="29"/>
    </row>
    <row r="3" spans="1:61" ht="15" customHeight="1" x14ac:dyDescent="0.25">
      <c r="A3" s="1"/>
      <c r="B3" s="18"/>
      <c r="C3" s="18"/>
      <c r="D3" s="28"/>
      <c r="E3" s="157" t="s">
        <v>59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 t="s">
        <v>60</v>
      </c>
      <c r="Q3" s="158"/>
      <c r="R3" s="158"/>
      <c r="S3" s="159" t="s">
        <v>61</v>
      </c>
      <c r="T3" s="159"/>
      <c r="U3" s="159"/>
      <c r="V3" s="159"/>
      <c r="W3" s="159"/>
      <c r="X3" s="159"/>
      <c r="Y3" s="33"/>
      <c r="Z3" s="3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7"/>
      <c r="BH3" s="29"/>
      <c r="BI3" s="29"/>
    </row>
    <row r="4" spans="1:61" ht="72.75" customHeight="1" x14ac:dyDescent="0.25">
      <c r="B4" s="18"/>
      <c r="C4" s="118" t="s">
        <v>239</v>
      </c>
      <c r="E4" s="35" t="s">
        <v>62</v>
      </c>
      <c r="F4" s="35" t="s">
        <v>63</v>
      </c>
      <c r="G4" s="36" t="s">
        <v>64</v>
      </c>
      <c r="H4" s="35" t="s">
        <v>65</v>
      </c>
      <c r="I4" s="36" t="s">
        <v>238</v>
      </c>
      <c r="J4" s="35" t="s">
        <v>66</v>
      </c>
      <c r="K4" s="36" t="s">
        <v>67</v>
      </c>
      <c r="L4" s="35" t="s">
        <v>68</v>
      </c>
      <c r="M4" s="36" t="s">
        <v>69</v>
      </c>
      <c r="N4" s="36" t="s">
        <v>70</v>
      </c>
      <c r="O4" s="36" t="s">
        <v>71</v>
      </c>
      <c r="P4" s="116" t="s">
        <v>242</v>
      </c>
      <c r="Q4" s="36" t="s">
        <v>72</v>
      </c>
      <c r="R4" s="36" t="s">
        <v>73</v>
      </c>
      <c r="S4" s="112" t="s">
        <v>240</v>
      </c>
      <c r="T4" s="113" t="s">
        <v>241</v>
      </c>
      <c r="U4" s="36" t="s">
        <v>243</v>
      </c>
      <c r="V4" s="116" t="s">
        <v>244</v>
      </c>
      <c r="W4" s="35" t="s">
        <v>245</v>
      </c>
      <c r="X4" s="36"/>
      <c r="Y4" s="32"/>
      <c r="Z4" s="32"/>
      <c r="AA4" s="32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8"/>
      <c r="BH4" s="29"/>
      <c r="BI4" s="29"/>
    </row>
    <row r="5" spans="1:61" ht="15" customHeight="1" x14ac:dyDescent="0.25">
      <c r="B5" s="18"/>
      <c r="C5" s="18"/>
      <c r="D5" s="28"/>
      <c r="E5" s="37"/>
      <c r="F5" s="37"/>
      <c r="G5" s="32"/>
      <c r="H5" s="37"/>
      <c r="I5" s="32"/>
      <c r="J5" s="37"/>
      <c r="K5" s="32"/>
      <c r="L5" s="37"/>
      <c r="M5" s="32"/>
      <c r="N5" s="32"/>
      <c r="O5" s="32"/>
      <c r="P5" s="117"/>
      <c r="Q5" s="32"/>
      <c r="R5" s="32"/>
      <c r="S5" s="55"/>
      <c r="T5" s="114"/>
      <c r="U5" s="32"/>
      <c r="V5" s="117"/>
      <c r="W5" s="37"/>
      <c r="X5" s="32"/>
      <c r="Y5" s="32"/>
      <c r="Z5" s="32"/>
      <c r="AA5" s="32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8"/>
      <c r="BH5" s="29"/>
      <c r="BI5" s="29"/>
    </row>
    <row r="6" spans="1:61" ht="15" customHeight="1" x14ac:dyDescent="0.25">
      <c r="A6" s="28" t="s">
        <v>0</v>
      </c>
      <c r="B6" s="28" t="s">
        <v>74</v>
      </c>
      <c r="C6" s="28" t="s">
        <v>75</v>
      </c>
      <c r="D6" s="28" t="s">
        <v>76</v>
      </c>
      <c r="E6" s="38">
        <v>1</v>
      </c>
      <c r="F6" s="38">
        <v>2</v>
      </c>
      <c r="G6" s="28">
        <v>3</v>
      </c>
      <c r="H6" s="38">
        <v>4</v>
      </c>
      <c r="I6" s="28">
        <v>5</v>
      </c>
      <c r="J6" s="38">
        <v>6</v>
      </c>
      <c r="K6" s="28">
        <v>7</v>
      </c>
      <c r="L6" s="38">
        <v>8</v>
      </c>
      <c r="M6" s="28">
        <v>9</v>
      </c>
      <c r="N6" s="28">
        <v>10</v>
      </c>
      <c r="O6" s="28">
        <v>11</v>
      </c>
      <c r="P6" s="39">
        <v>12</v>
      </c>
      <c r="Q6" s="28">
        <v>13</v>
      </c>
      <c r="R6" s="39">
        <v>14</v>
      </c>
      <c r="S6" s="56">
        <v>15</v>
      </c>
      <c r="T6" s="115">
        <v>16</v>
      </c>
      <c r="U6" s="39">
        <v>17</v>
      </c>
      <c r="V6" s="39">
        <v>18</v>
      </c>
      <c r="W6" s="38" t="s">
        <v>246</v>
      </c>
      <c r="X6" s="39"/>
      <c r="Y6" s="39"/>
      <c r="Z6" s="28" t="s">
        <v>24</v>
      </c>
      <c r="AA6" s="28"/>
      <c r="AB6" s="30"/>
      <c r="AC6" s="30"/>
      <c r="AD6" s="30"/>
      <c r="AE6" s="30"/>
      <c r="AF6" s="30"/>
      <c r="AG6" s="30"/>
      <c r="AH6" s="30"/>
      <c r="AI6" s="30"/>
      <c r="AJ6" s="30"/>
      <c r="AK6" s="29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29"/>
      <c r="BC6" s="30"/>
      <c r="BD6" s="30"/>
      <c r="BE6" s="30"/>
      <c r="BF6" s="30"/>
      <c r="BG6" s="29"/>
      <c r="BH6" s="29"/>
      <c r="BI6" s="29"/>
    </row>
    <row r="7" spans="1:61" s="30" customFormat="1" ht="12.75" customHeight="1" x14ac:dyDescent="0.25">
      <c r="A7" s="40"/>
      <c r="B7" s="28"/>
      <c r="C7" s="28"/>
      <c r="D7" s="28"/>
      <c r="E7" s="32"/>
      <c r="F7" s="28"/>
      <c r="G7" s="28"/>
      <c r="H7" s="28"/>
      <c r="I7" s="28"/>
      <c r="J7" s="39"/>
      <c r="K7" s="39"/>
      <c r="L7" s="38"/>
      <c r="M7" s="39"/>
      <c r="N7" s="39"/>
      <c r="O7" s="39"/>
      <c r="P7" s="39"/>
      <c r="Q7" s="39"/>
      <c r="R7" s="39"/>
      <c r="S7" s="39"/>
      <c r="T7" s="39"/>
      <c r="U7" s="39"/>
      <c r="V7" s="39"/>
      <c r="W7" s="38"/>
      <c r="X7" s="39"/>
      <c r="Y7" s="39"/>
      <c r="Z7" s="28"/>
      <c r="AA7" s="28"/>
    </row>
    <row r="8" spans="1:61" ht="12.75" customHeight="1" x14ac:dyDescent="0.25">
      <c r="A8">
        <v>110</v>
      </c>
      <c r="B8" t="s">
        <v>180</v>
      </c>
      <c r="C8" t="s">
        <v>185</v>
      </c>
      <c r="D8" t="s">
        <v>81</v>
      </c>
      <c r="E8" s="47"/>
      <c r="F8" s="47"/>
      <c r="G8" s="41"/>
      <c r="H8" s="48"/>
      <c r="I8" s="41"/>
      <c r="J8" s="47"/>
      <c r="K8" s="41"/>
      <c r="L8" s="47"/>
      <c r="M8" s="41"/>
      <c r="N8" s="41"/>
      <c r="O8" s="41"/>
      <c r="P8" s="41"/>
      <c r="Q8" s="41"/>
      <c r="R8" s="41">
        <v>3</v>
      </c>
      <c r="S8" s="48"/>
      <c r="T8" s="42">
        <f>7/6</f>
        <v>1.1666666666666667</v>
      </c>
      <c r="U8" s="41"/>
      <c r="V8" s="41">
        <f>5.25/6</f>
        <v>0.875</v>
      </c>
      <c r="W8" s="47"/>
      <c r="X8" s="41"/>
      <c r="Y8" s="41"/>
      <c r="Z8" s="41">
        <f t="shared" ref="Z8:Z59" si="0">SUM(E8:Y8)</f>
        <v>5.041666666666667</v>
      </c>
      <c r="AA8" s="43"/>
    </row>
    <row r="9" spans="1:61" ht="12.75" customHeight="1" x14ac:dyDescent="0.25">
      <c r="A9">
        <v>111</v>
      </c>
      <c r="B9" t="s">
        <v>196</v>
      </c>
      <c r="C9" t="s">
        <v>209</v>
      </c>
      <c r="D9" t="s">
        <v>81</v>
      </c>
      <c r="E9" s="47"/>
      <c r="F9" s="47"/>
      <c r="G9" s="41"/>
      <c r="H9" s="50"/>
      <c r="I9" s="41"/>
      <c r="J9" s="47"/>
      <c r="K9" s="41"/>
      <c r="L9" s="47"/>
      <c r="M9" s="41"/>
      <c r="N9" s="41"/>
      <c r="O9" s="41"/>
      <c r="P9" s="41"/>
      <c r="Q9" s="41"/>
      <c r="R9" s="41"/>
      <c r="S9" s="48"/>
      <c r="T9" s="42">
        <f>7/6</f>
        <v>1.1666666666666667</v>
      </c>
      <c r="U9" s="41"/>
      <c r="V9" s="41">
        <f>5.25/6</f>
        <v>0.875</v>
      </c>
      <c r="W9" s="47"/>
      <c r="X9" s="41"/>
      <c r="Y9" s="41"/>
      <c r="Z9" s="41">
        <f t="shared" si="0"/>
        <v>2.041666666666667</v>
      </c>
      <c r="AA9" s="43"/>
    </row>
    <row r="10" spans="1:61" ht="12.75" customHeight="1" x14ac:dyDescent="0.25">
      <c r="A10">
        <v>112</v>
      </c>
      <c r="B10" t="s">
        <v>178</v>
      </c>
      <c r="C10" t="s">
        <v>187</v>
      </c>
      <c r="D10" t="s">
        <v>81</v>
      </c>
      <c r="E10" s="47"/>
      <c r="F10" s="47"/>
      <c r="G10" s="41"/>
      <c r="H10" s="50"/>
      <c r="I10" s="41"/>
      <c r="J10" s="47"/>
      <c r="K10" s="41"/>
      <c r="L10" s="47"/>
      <c r="M10" s="41">
        <v>8</v>
      </c>
      <c r="N10" s="41"/>
      <c r="O10" s="41"/>
      <c r="P10" s="41"/>
      <c r="Q10" s="41"/>
      <c r="R10" s="41"/>
      <c r="S10" s="48"/>
      <c r="T10" s="42">
        <f>7/6</f>
        <v>1.1666666666666667</v>
      </c>
      <c r="U10" s="41"/>
      <c r="V10" s="41">
        <f>5.25/6</f>
        <v>0.875</v>
      </c>
      <c r="W10" s="47"/>
      <c r="X10" s="41"/>
      <c r="Y10" s="41"/>
      <c r="Z10" s="41">
        <f t="shared" si="0"/>
        <v>10.041666666666666</v>
      </c>
      <c r="AA10" s="43"/>
    </row>
    <row r="11" spans="1:61" ht="12.75" customHeight="1" x14ac:dyDescent="0.25">
      <c r="A11">
        <v>113</v>
      </c>
      <c r="B11" t="s">
        <v>163</v>
      </c>
      <c r="C11" t="s">
        <v>172</v>
      </c>
      <c r="D11" t="s">
        <v>81</v>
      </c>
      <c r="E11" s="47"/>
      <c r="F11" s="47"/>
      <c r="G11" s="41"/>
      <c r="H11" s="50"/>
      <c r="I11" s="41"/>
      <c r="J11" s="47"/>
      <c r="K11" s="41">
        <v>11.25</v>
      </c>
      <c r="L11" s="47"/>
      <c r="M11" s="41"/>
      <c r="N11" s="41"/>
      <c r="O11" s="41"/>
      <c r="P11" s="41"/>
      <c r="Q11" s="41"/>
      <c r="R11" s="41"/>
      <c r="S11" s="48"/>
      <c r="T11" s="42">
        <f>7/6</f>
        <v>1.1666666666666667</v>
      </c>
      <c r="U11" s="41"/>
      <c r="V11" s="41">
        <f>5.25/6</f>
        <v>0.875</v>
      </c>
      <c r="W11" s="47"/>
      <c r="X11" s="41"/>
      <c r="Y11" s="41"/>
      <c r="Z11" s="41">
        <f t="shared" si="0"/>
        <v>13.291666666666666</v>
      </c>
      <c r="AA11" s="43"/>
    </row>
    <row r="12" spans="1:61" ht="12.75" customHeight="1" x14ac:dyDescent="0.25">
      <c r="A12">
        <v>114</v>
      </c>
      <c r="B12" t="s">
        <v>181</v>
      </c>
      <c r="C12" t="s">
        <v>188</v>
      </c>
      <c r="D12" t="s">
        <v>78</v>
      </c>
      <c r="E12" s="47"/>
      <c r="F12" s="47"/>
      <c r="G12" s="41"/>
      <c r="H12" s="50"/>
      <c r="I12" s="41"/>
      <c r="J12" s="47"/>
      <c r="K12" s="41"/>
      <c r="L12" s="47"/>
      <c r="M12" s="41"/>
      <c r="N12" s="41"/>
      <c r="O12" s="41"/>
      <c r="P12" s="41"/>
      <c r="Q12" s="41"/>
      <c r="R12" s="41">
        <v>3</v>
      </c>
      <c r="S12" s="48"/>
      <c r="T12" s="42">
        <f>7/6</f>
        <v>1.1666666666666667</v>
      </c>
      <c r="U12" s="41"/>
      <c r="V12" s="41">
        <f>5.25/6</f>
        <v>0.875</v>
      </c>
      <c r="W12" s="47"/>
      <c r="X12" s="41"/>
      <c r="Y12" s="41"/>
      <c r="Z12" s="41">
        <f t="shared" si="0"/>
        <v>5.041666666666667</v>
      </c>
      <c r="AA12" s="43"/>
    </row>
    <row r="13" spans="1:61" ht="12.75" customHeight="1" x14ac:dyDescent="0.25">
      <c r="A13" s="119">
        <v>115</v>
      </c>
      <c r="B13" s="119" t="s">
        <v>170</v>
      </c>
      <c r="C13" s="119" t="s">
        <v>171</v>
      </c>
      <c r="D13" s="119" t="s">
        <v>81</v>
      </c>
      <c r="E13" s="47"/>
      <c r="F13" s="47"/>
      <c r="G13" s="41"/>
      <c r="H13" s="50"/>
      <c r="I13" s="41"/>
      <c r="J13" s="47"/>
      <c r="K13" s="41"/>
      <c r="L13" s="47"/>
      <c r="M13" s="41"/>
      <c r="N13" s="41"/>
      <c r="O13" s="41"/>
      <c r="P13" s="41"/>
      <c r="Q13" s="41"/>
      <c r="R13" s="42"/>
      <c r="S13" s="48"/>
      <c r="T13" s="42"/>
      <c r="U13" s="41"/>
      <c r="V13" s="41"/>
      <c r="W13" s="47"/>
      <c r="X13" s="41"/>
      <c r="Y13" s="41"/>
      <c r="Z13" s="41">
        <f t="shared" si="0"/>
        <v>0</v>
      </c>
      <c r="AA13" s="43"/>
    </row>
    <row r="14" spans="1:61" ht="12.75" customHeight="1" x14ac:dyDescent="0.25">
      <c r="A14">
        <v>116</v>
      </c>
      <c r="B14" t="s">
        <v>87</v>
      </c>
      <c r="C14" t="s">
        <v>88</v>
      </c>
      <c r="D14" t="s">
        <v>81</v>
      </c>
      <c r="E14" s="47"/>
      <c r="F14" s="47"/>
      <c r="G14" s="41"/>
      <c r="H14" s="50"/>
      <c r="I14" s="41"/>
      <c r="J14" s="47"/>
      <c r="K14" s="41"/>
      <c r="L14" s="47"/>
      <c r="M14" s="41"/>
      <c r="N14" s="41"/>
      <c r="O14" s="41"/>
      <c r="P14" s="41"/>
      <c r="Q14" s="41"/>
      <c r="R14" s="42"/>
      <c r="S14" s="48"/>
      <c r="T14" s="42"/>
      <c r="U14" s="41">
        <f>12.5/6</f>
        <v>2.0833333333333335</v>
      </c>
      <c r="V14" s="41"/>
      <c r="W14" s="47"/>
      <c r="X14" s="41"/>
      <c r="Y14" s="41"/>
      <c r="Z14" s="41">
        <f t="shared" si="0"/>
        <v>2.0833333333333335</v>
      </c>
      <c r="AA14" s="44"/>
      <c r="AB14" s="12"/>
      <c r="AC14" s="12"/>
      <c r="AD14" s="12"/>
      <c r="AE14" s="12"/>
    </row>
    <row r="15" spans="1:61" ht="12.75" customHeight="1" x14ac:dyDescent="0.25">
      <c r="A15">
        <v>117</v>
      </c>
      <c r="B15" t="s">
        <v>192</v>
      </c>
      <c r="C15" t="s">
        <v>214</v>
      </c>
      <c r="D15" t="s">
        <v>81</v>
      </c>
      <c r="E15" s="47"/>
      <c r="F15" s="47"/>
      <c r="G15" s="41"/>
      <c r="H15" s="47"/>
      <c r="I15" s="41"/>
      <c r="J15" s="48"/>
      <c r="K15" s="42"/>
      <c r="L15" s="48"/>
      <c r="M15" s="42"/>
      <c r="N15" s="42">
        <v>5.25</v>
      </c>
      <c r="O15" s="42"/>
      <c r="P15" s="42"/>
      <c r="Q15" s="42"/>
      <c r="R15" s="42">
        <v>5</v>
      </c>
      <c r="S15" s="48"/>
      <c r="T15" s="42"/>
      <c r="U15" s="41"/>
      <c r="V15" s="41"/>
      <c r="W15" s="47"/>
      <c r="X15" s="41"/>
      <c r="Y15" s="41"/>
      <c r="Z15" s="41">
        <f t="shared" si="0"/>
        <v>10.25</v>
      </c>
      <c r="AA15" s="18"/>
    </row>
    <row r="16" spans="1:61" ht="12.75" customHeight="1" x14ac:dyDescent="0.25">
      <c r="A16">
        <v>118</v>
      </c>
      <c r="B16" t="s">
        <v>89</v>
      </c>
      <c r="C16" t="s">
        <v>90</v>
      </c>
      <c r="D16" t="s">
        <v>81</v>
      </c>
      <c r="E16" s="47"/>
      <c r="F16" s="47"/>
      <c r="G16" s="41"/>
      <c r="H16" s="47"/>
      <c r="I16" s="41"/>
      <c r="J16" s="48"/>
      <c r="K16" s="42"/>
      <c r="L16" s="48"/>
      <c r="M16" s="42"/>
      <c r="N16" s="42"/>
      <c r="O16" s="42"/>
      <c r="P16" s="42"/>
      <c r="Q16" s="42">
        <f>6.75/2</f>
        <v>3.375</v>
      </c>
      <c r="R16" s="42"/>
      <c r="S16" s="48"/>
      <c r="T16" s="42"/>
      <c r="U16" s="45"/>
      <c r="V16" s="41"/>
      <c r="W16" s="47"/>
      <c r="X16" s="41"/>
      <c r="Y16" s="41"/>
      <c r="Z16" s="41">
        <f t="shared" si="0"/>
        <v>3.375</v>
      </c>
      <c r="AA16" s="18"/>
    </row>
    <row r="17" spans="1:27" ht="12.75" customHeight="1" x14ac:dyDescent="0.25">
      <c r="A17">
        <v>119</v>
      </c>
      <c r="B17" t="s">
        <v>91</v>
      </c>
      <c r="C17" t="s">
        <v>189</v>
      </c>
      <c r="D17" t="s">
        <v>81</v>
      </c>
      <c r="E17" s="47"/>
      <c r="F17" s="47"/>
      <c r="G17" s="41"/>
      <c r="H17" s="47"/>
      <c r="I17" s="41"/>
      <c r="J17" s="48"/>
      <c r="K17" s="42"/>
      <c r="L17" s="48"/>
      <c r="M17" s="42"/>
      <c r="N17" s="42"/>
      <c r="O17" s="42"/>
      <c r="P17" s="42"/>
      <c r="Q17" s="42">
        <v>4.5</v>
      </c>
      <c r="R17" s="42"/>
      <c r="S17" s="48"/>
      <c r="T17" s="42"/>
      <c r="U17" s="45"/>
      <c r="V17" s="41"/>
      <c r="W17" s="47"/>
      <c r="X17" s="41"/>
      <c r="Y17" s="41"/>
      <c r="Z17" s="41">
        <f t="shared" si="0"/>
        <v>4.5</v>
      </c>
      <c r="AA17" s="18"/>
    </row>
    <row r="18" spans="1:27" ht="12.75" customHeight="1" x14ac:dyDescent="0.25">
      <c r="A18">
        <v>120</v>
      </c>
      <c r="B18" t="s">
        <v>92</v>
      </c>
      <c r="C18" t="s">
        <v>173</v>
      </c>
      <c r="D18" t="s">
        <v>81</v>
      </c>
      <c r="E18" s="47"/>
      <c r="F18" s="47"/>
      <c r="G18" s="41"/>
      <c r="H18" s="47"/>
      <c r="I18" s="41"/>
      <c r="J18" s="47"/>
      <c r="K18" s="42"/>
      <c r="L18" s="47"/>
      <c r="M18" s="41"/>
      <c r="N18" s="41"/>
      <c r="O18" s="41"/>
      <c r="P18" s="41"/>
      <c r="Q18" s="41">
        <v>4.5</v>
      </c>
      <c r="R18" s="41"/>
      <c r="S18" s="48"/>
      <c r="T18" s="42"/>
      <c r="U18" s="45"/>
      <c r="V18" s="41"/>
      <c r="W18" s="47"/>
      <c r="X18" s="41"/>
      <c r="Y18" s="41"/>
      <c r="Z18" s="41">
        <f t="shared" si="0"/>
        <v>4.5</v>
      </c>
      <c r="AA18" s="18"/>
    </row>
    <row r="19" spans="1:27" ht="12.75" customHeight="1" x14ac:dyDescent="0.25">
      <c r="A19">
        <v>121</v>
      </c>
      <c r="B19" t="s">
        <v>93</v>
      </c>
      <c r="C19" t="s">
        <v>160</v>
      </c>
      <c r="D19" t="s">
        <v>81</v>
      </c>
      <c r="E19" s="47"/>
      <c r="F19" s="47"/>
      <c r="G19" s="41"/>
      <c r="H19" s="47"/>
      <c r="I19" s="41"/>
      <c r="J19" s="47"/>
      <c r="K19" s="42"/>
      <c r="L19" s="47"/>
      <c r="M19" s="41"/>
      <c r="N19" s="41"/>
      <c r="O19" s="41"/>
      <c r="P19" s="41"/>
      <c r="Q19" s="41">
        <f>6.75/2</f>
        <v>3.375</v>
      </c>
      <c r="R19" s="41"/>
      <c r="S19" s="48"/>
      <c r="T19" s="42"/>
      <c r="U19" s="45"/>
      <c r="V19" s="41"/>
      <c r="W19" s="47"/>
      <c r="X19" s="41"/>
      <c r="Y19" s="41"/>
      <c r="Z19" s="41">
        <f t="shared" si="0"/>
        <v>3.375</v>
      </c>
      <c r="AA19" s="18"/>
    </row>
    <row r="20" spans="1:27" ht="12.75" customHeight="1" x14ac:dyDescent="0.25">
      <c r="A20">
        <v>122</v>
      </c>
      <c r="B20" t="s">
        <v>94</v>
      </c>
      <c r="C20" t="s">
        <v>190</v>
      </c>
      <c r="D20" t="s">
        <v>81</v>
      </c>
      <c r="E20" s="48"/>
      <c r="F20" s="48"/>
      <c r="G20" s="42"/>
      <c r="H20" s="47"/>
      <c r="I20" s="41"/>
      <c r="J20" s="47"/>
      <c r="K20" s="42"/>
      <c r="L20" s="47"/>
      <c r="M20" s="41"/>
      <c r="N20" s="41"/>
      <c r="O20" s="41"/>
      <c r="P20" s="41"/>
      <c r="Q20" s="41"/>
      <c r="R20" s="41">
        <v>5</v>
      </c>
      <c r="S20" s="48"/>
      <c r="T20" s="42"/>
      <c r="U20" s="45"/>
      <c r="V20" s="41"/>
      <c r="W20" s="47"/>
      <c r="X20" s="41"/>
      <c r="Y20" s="42"/>
      <c r="Z20" s="41">
        <f t="shared" si="0"/>
        <v>5</v>
      </c>
      <c r="AA20" s="18"/>
    </row>
    <row r="21" spans="1:27" ht="12.75" customHeight="1" x14ac:dyDescent="0.25">
      <c r="A21">
        <v>123</v>
      </c>
      <c r="B21" t="s">
        <v>215</v>
      </c>
      <c r="C21" t="s">
        <v>216</v>
      </c>
      <c r="D21" t="s">
        <v>81</v>
      </c>
      <c r="E21" s="48"/>
      <c r="F21" s="48"/>
      <c r="G21" s="42"/>
      <c r="H21" s="47"/>
      <c r="I21" s="41"/>
      <c r="J21" s="47"/>
      <c r="K21" s="42"/>
      <c r="L21" s="47"/>
      <c r="M21" s="41"/>
      <c r="N21" s="41"/>
      <c r="O21" s="41">
        <v>4.5</v>
      </c>
      <c r="P21" s="41"/>
      <c r="Q21" s="41"/>
      <c r="R21" s="41"/>
      <c r="S21" s="48"/>
      <c r="T21" s="42"/>
      <c r="U21" s="45"/>
      <c r="V21" s="41"/>
      <c r="W21" s="47"/>
      <c r="X21" s="41"/>
      <c r="Y21" s="42"/>
      <c r="Z21" s="41">
        <f t="shared" si="0"/>
        <v>4.5</v>
      </c>
      <c r="AA21" s="18"/>
    </row>
    <row r="22" spans="1:27" ht="12.75" customHeight="1" x14ac:dyDescent="0.25">
      <c r="A22">
        <v>124</v>
      </c>
      <c r="B22" t="s">
        <v>106</v>
      </c>
      <c r="C22" t="s">
        <v>107</v>
      </c>
      <c r="D22" t="s">
        <v>81</v>
      </c>
      <c r="E22" s="48"/>
      <c r="F22" s="48"/>
      <c r="G22" s="42">
        <v>11</v>
      </c>
      <c r="H22" s="47"/>
      <c r="I22" s="41"/>
      <c r="J22" s="47"/>
      <c r="K22" s="42"/>
      <c r="L22" s="47"/>
      <c r="M22" s="41"/>
      <c r="N22" s="41"/>
      <c r="O22" s="41"/>
      <c r="P22" s="41"/>
      <c r="Q22" s="41"/>
      <c r="R22" s="41"/>
      <c r="S22" s="48"/>
      <c r="T22" s="42"/>
      <c r="U22" s="41"/>
      <c r="V22" s="41"/>
      <c r="W22" s="47"/>
      <c r="X22" s="41"/>
      <c r="Y22" s="42"/>
      <c r="Z22" s="41">
        <f t="shared" si="0"/>
        <v>11</v>
      </c>
      <c r="AA22" s="18"/>
    </row>
    <row r="23" spans="1:27" ht="12.75" customHeight="1" x14ac:dyDescent="0.25">
      <c r="A23">
        <v>125</v>
      </c>
      <c r="B23" t="s">
        <v>193</v>
      </c>
      <c r="C23" t="s">
        <v>207</v>
      </c>
      <c r="D23" t="s">
        <v>78</v>
      </c>
      <c r="E23" s="48"/>
      <c r="F23" s="48"/>
      <c r="G23" s="42"/>
      <c r="H23" s="48"/>
      <c r="I23" s="42"/>
      <c r="J23" s="48"/>
      <c r="K23" s="42"/>
      <c r="L23" s="48"/>
      <c r="M23" s="42"/>
      <c r="N23" s="42"/>
      <c r="O23" s="42"/>
      <c r="P23" s="42"/>
      <c r="Q23" s="42"/>
      <c r="R23" s="42"/>
      <c r="S23" s="48"/>
      <c r="T23" s="42"/>
      <c r="U23" s="42"/>
      <c r="V23" s="42"/>
      <c r="W23" s="47"/>
      <c r="X23" s="42"/>
      <c r="Y23" s="42"/>
      <c r="Z23" s="41">
        <f t="shared" si="0"/>
        <v>0</v>
      </c>
      <c r="AA23" s="18"/>
    </row>
    <row r="24" spans="1:27" ht="12.75" customHeight="1" x14ac:dyDescent="0.25">
      <c r="A24">
        <v>126</v>
      </c>
      <c r="B24" t="s">
        <v>247</v>
      </c>
      <c r="C24" t="s">
        <v>112</v>
      </c>
      <c r="D24" t="s">
        <v>81</v>
      </c>
      <c r="E24" s="48"/>
      <c r="F24" s="48"/>
      <c r="G24" s="42"/>
      <c r="H24" s="48"/>
      <c r="I24" s="42"/>
      <c r="J24" s="48"/>
      <c r="K24" s="42"/>
      <c r="L24" s="48"/>
      <c r="M24" s="42"/>
      <c r="N24" s="42"/>
      <c r="O24" s="42"/>
      <c r="P24" s="42"/>
      <c r="Q24" s="42"/>
      <c r="R24" s="42"/>
      <c r="S24" s="48"/>
      <c r="T24" s="42"/>
      <c r="U24" s="42"/>
      <c r="V24" s="42"/>
      <c r="W24" s="47"/>
      <c r="X24" s="42"/>
      <c r="Y24" s="42"/>
      <c r="Z24" s="41">
        <f t="shared" si="0"/>
        <v>0</v>
      </c>
      <c r="AA24" s="18"/>
    </row>
    <row r="25" spans="1:27" ht="12.75" customHeight="1" x14ac:dyDescent="0.25">
      <c r="A25" s="119">
        <v>127</v>
      </c>
      <c r="B25" s="119" t="s">
        <v>95</v>
      </c>
      <c r="C25" s="119" t="s">
        <v>96</v>
      </c>
      <c r="D25" s="119" t="s">
        <v>81</v>
      </c>
      <c r="E25" s="48"/>
      <c r="F25" s="48"/>
      <c r="G25" s="42"/>
      <c r="H25" s="48"/>
      <c r="I25" s="42"/>
      <c r="J25" s="48"/>
      <c r="K25" s="42"/>
      <c r="L25" s="48"/>
      <c r="M25" s="42"/>
      <c r="N25" s="42"/>
      <c r="O25" s="42"/>
      <c r="P25" s="42"/>
      <c r="Q25" s="42"/>
      <c r="R25" s="42"/>
      <c r="S25" s="48"/>
      <c r="T25" s="42"/>
      <c r="U25" s="42"/>
      <c r="V25" s="42"/>
      <c r="W25" s="48"/>
      <c r="X25" s="42"/>
      <c r="Y25" s="42"/>
      <c r="Z25" s="41">
        <f t="shared" si="0"/>
        <v>0</v>
      </c>
      <c r="AA25" s="18"/>
    </row>
    <row r="26" spans="1:27" ht="12.75" customHeight="1" x14ac:dyDescent="0.25">
      <c r="A26" s="119">
        <v>128</v>
      </c>
      <c r="B26" s="119" t="s">
        <v>165</v>
      </c>
      <c r="C26" s="119" t="s">
        <v>166</v>
      </c>
      <c r="D26" s="119" t="s">
        <v>81</v>
      </c>
      <c r="E26" s="48"/>
      <c r="F26" s="48"/>
      <c r="G26" s="42"/>
      <c r="H26" s="48"/>
      <c r="I26" s="42"/>
      <c r="J26" s="48"/>
      <c r="K26" s="42"/>
      <c r="L26" s="48"/>
      <c r="M26" s="42"/>
      <c r="N26" s="42"/>
      <c r="O26" s="42"/>
      <c r="P26" s="42"/>
      <c r="Q26" s="42"/>
      <c r="R26" s="42"/>
      <c r="S26" s="48"/>
      <c r="T26" s="42"/>
      <c r="U26" s="42"/>
      <c r="V26" s="42"/>
      <c r="W26" s="48"/>
      <c r="X26" s="42"/>
      <c r="Y26" s="42"/>
      <c r="Z26" s="41">
        <f t="shared" si="0"/>
        <v>0</v>
      </c>
      <c r="AA26" s="18"/>
    </row>
    <row r="27" spans="1:27" ht="12.75" customHeight="1" x14ac:dyDescent="0.25">
      <c r="A27" s="119">
        <v>129</v>
      </c>
      <c r="B27" s="119" t="s">
        <v>97</v>
      </c>
      <c r="C27" s="119" t="s">
        <v>98</v>
      </c>
      <c r="D27" s="119" t="s">
        <v>81</v>
      </c>
      <c r="E27" s="48"/>
      <c r="F27" s="48"/>
      <c r="G27" s="42"/>
      <c r="H27" s="48"/>
      <c r="I27" s="42"/>
      <c r="J27" s="48"/>
      <c r="K27" s="42"/>
      <c r="L27" s="48"/>
      <c r="M27" s="42"/>
      <c r="N27" s="42"/>
      <c r="O27" s="42"/>
      <c r="P27" s="42"/>
      <c r="Q27" s="42"/>
      <c r="R27" s="42"/>
      <c r="S27" s="48"/>
      <c r="T27" s="42"/>
      <c r="U27" s="42"/>
      <c r="V27" s="42"/>
      <c r="W27" s="48"/>
      <c r="X27" s="42"/>
      <c r="Y27" s="42"/>
      <c r="Z27" s="41">
        <f t="shared" si="0"/>
        <v>0</v>
      </c>
      <c r="AA27" s="18"/>
    </row>
    <row r="28" spans="1:27" ht="12.75" customHeight="1" x14ac:dyDescent="0.25">
      <c r="A28">
        <v>130</v>
      </c>
      <c r="B28" t="s">
        <v>201</v>
      </c>
      <c r="C28" t="s">
        <v>213</v>
      </c>
      <c r="D28" t="s">
        <v>78</v>
      </c>
      <c r="E28" s="48"/>
      <c r="F28" s="48"/>
      <c r="G28" s="42"/>
      <c r="H28" s="48"/>
      <c r="I28" s="42"/>
      <c r="J28" s="48"/>
      <c r="K28" s="42"/>
      <c r="L28" s="48"/>
      <c r="M28" s="42"/>
      <c r="N28" s="42"/>
      <c r="O28" s="42"/>
      <c r="P28" s="42"/>
      <c r="Q28" s="42"/>
      <c r="R28" s="42"/>
      <c r="S28" s="48"/>
      <c r="T28" s="42"/>
      <c r="U28" s="42"/>
      <c r="V28" s="42"/>
      <c r="W28" s="48"/>
      <c r="X28" s="42"/>
      <c r="Y28" s="42"/>
      <c r="Z28" s="41">
        <f t="shared" si="0"/>
        <v>0</v>
      </c>
      <c r="AA28" s="18"/>
    </row>
    <row r="29" spans="1:27" ht="12.75" customHeight="1" x14ac:dyDescent="0.25">
      <c r="A29">
        <v>131</v>
      </c>
      <c r="B29" t="s">
        <v>202</v>
      </c>
      <c r="C29" t="s">
        <v>213</v>
      </c>
      <c r="D29" t="s">
        <v>78</v>
      </c>
      <c r="E29" s="48"/>
      <c r="F29" s="48"/>
      <c r="G29" s="42"/>
      <c r="H29" s="48"/>
      <c r="I29" s="42"/>
      <c r="J29" s="48"/>
      <c r="K29" s="42"/>
      <c r="L29" s="48"/>
      <c r="M29" s="42"/>
      <c r="N29" s="42"/>
      <c r="O29" s="42"/>
      <c r="P29" s="42"/>
      <c r="Q29" s="42"/>
      <c r="R29" s="42"/>
      <c r="S29" s="48"/>
      <c r="T29" s="42"/>
      <c r="U29" s="42"/>
      <c r="V29" s="42"/>
      <c r="W29" s="48"/>
      <c r="X29" s="42"/>
      <c r="Y29" s="42"/>
      <c r="Z29" s="41">
        <f t="shared" si="0"/>
        <v>0</v>
      </c>
      <c r="AA29" s="18"/>
    </row>
    <row r="30" spans="1:27" ht="12.75" customHeight="1" x14ac:dyDescent="0.25">
      <c r="A30">
        <v>132</v>
      </c>
      <c r="B30" t="s">
        <v>203</v>
      </c>
      <c r="C30" t="s">
        <v>213</v>
      </c>
      <c r="D30" t="s">
        <v>78</v>
      </c>
      <c r="E30" s="48"/>
      <c r="F30" s="48"/>
      <c r="G30" s="42"/>
      <c r="H30" s="48"/>
      <c r="I30" s="42"/>
      <c r="J30" s="48"/>
      <c r="K30" s="42"/>
      <c r="L30" s="48"/>
      <c r="M30" s="42"/>
      <c r="N30" s="42"/>
      <c r="O30" s="42"/>
      <c r="P30" s="42"/>
      <c r="Q30" s="42"/>
      <c r="R30" s="42"/>
      <c r="S30" s="48"/>
      <c r="T30" s="42"/>
      <c r="U30" s="42"/>
      <c r="V30" s="42"/>
      <c r="W30" s="48"/>
      <c r="X30" s="42"/>
      <c r="Y30" s="42"/>
      <c r="Z30" s="41">
        <f t="shared" si="0"/>
        <v>0</v>
      </c>
      <c r="AA30" s="18"/>
    </row>
    <row r="31" spans="1:27" ht="12.75" customHeight="1" x14ac:dyDescent="0.25">
      <c r="A31">
        <v>133</v>
      </c>
      <c r="B31" t="s">
        <v>224</v>
      </c>
      <c r="C31" t="s">
        <v>168</v>
      </c>
      <c r="D31" t="s">
        <v>78</v>
      </c>
      <c r="E31" s="49"/>
      <c r="F31" s="49"/>
      <c r="G31" s="45"/>
      <c r="H31" s="49"/>
      <c r="I31" s="45"/>
      <c r="J31" s="49"/>
      <c r="K31" s="45"/>
      <c r="L31" s="49"/>
      <c r="M31" s="45"/>
      <c r="N31" s="45"/>
      <c r="O31" s="45"/>
      <c r="P31" s="45"/>
      <c r="Q31" s="45"/>
      <c r="R31" s="45"/>
      <c r="S31" s="48"/>
      <c r="T31" s="42"/>
      <c r="U31" s="45"/>
      <c r="V31" s="45"/>
      <c r="W31" s="49"/>
      <c r="X31" s="45"/>
      <c r="Y31" s="45"/>
      <c r="Z31" s="41">
        <f t="shared" si="0"/>
        <v>0</v>
      </c>
    </row>
    <row r="32" spans="1:27" ht="12.75" customHeight="1" x14ac:dyDescent="0.25">
      <c r="A32">
        <v>134</v>
      </c>
      <c r="B32" t="s">
        <v>195</v>
      </c>
      <c r="C32" t="s">
        <v>168</v>
      </c>
      <c r="D32" t="s">
        <v>78</v>
      </c>
      <c r="E32" s="49"/>
      <c r="F32" s="49"/>
      <c r="G32" s="45"/>
      <c r="H32" s="49"/>
      <c r="I32" s="45"/>
      <c r="J32" s="49"/>
      <c r="K32" s="45"/>
      <c r="L32" s="49"/>
      <c r="M32" s="45"/>
      <c r="N32" s="45"/>
      <c r="O32" s="45"/>
      <c r="P32" s="45"/>
      <c r="Q32" s="45"/>
      <c r="R32" s="45"/>
      <c r="S32" s="48"/>
      <c r="T32" s="42"/>
      <c r="U32" s="45"/>
      <c r="V32" s="45"/>
      <c r="W32" s="49"/>
      <c r="X32" s="45"/>
      <c r="Y32" s="45"/>
      <c r="Z32" s="41">
        <f t="shared" si="0"/>
        <v>0</v>
      </c>
    </row>
    <row r="33" spans="1:26" ht="12.75" customHeight="1" x14ac:dyDescent="0.25">
      <c r="A33">
        <v>135</v>
      </c>
      <c r="B33" t="s">
        <v>167</v>
      </c>
      <c r="C33" t="s">
        <v>168</v>
      </c>
      <c r="D33" t="s">
        <v>78</v>
      </c>
      <c r="E33" s="49"/>
      <c r="F33" s="49"/>
      <c r="G33" s="45"/>
      <c r="H33" s="49"/>
      <c r="I33" s="45"/>
      <c r="J33" s="49"/>
      <c r="K33" s="45"/>
      <c r="L33" s="49"/>
      <c r="M33" s="45"/>
      <c r="N33" s="45"/>
      <c r="O33" s="45"/>
      <c r="P33" s="45"/>
      <c r="Q33" s="45"/>
      <c r="R33" s="45"/>
      <c r="S33" s="48"/>
      <c r="T33" s="42"/>
      <c r="U33" s="45"/>
      <c r="V33" s="45"/>
      <c r="W33" s="49"/>
      <c r="X33" s="45"/>
      <c r="Y33" s="45"/>
      <c r="Z33" s="41">
        <f t="shared" si="0"/>
        <v>0</v>
      </c>
    </row>
    <row r="34" spans="1:26" ht="12.75" customHeight="1" x14ac:dyDescent="0.25">
      <c r="A34" s="18">
        <v>136</v>
      </c>
      <c r="B34" s="18" t="s">
        <v>197</v>
      </c>
      <c r="C34" s="18" t="s">
        <v>248</v>
      </c>
      <c r="D34" s="18" t="s">
        <v>81</v>
      </c>
      <c r="E34" s="49"/>
      <c r="F34" s="49"/>
      <c r="G34" s="45"/>
      <c r="H34" s="49"/>
      <c r="I34" s="45"/>
      <c r="J34" s="49"/>
      <c r="K34" s="45"/>
      <c r="L34" s="49"/>
      <c r="M34" s="45"/>
      <c r="N34" s="45"/>
      <c r="O34" s="45"/>
      <c r="P34" s="45"/>
      <c r="Q34" s="45"/>
      <c r="R34" s="45"/>
      <c r="S34" s="48"/>
      <c r="T34" s="42">
        <f>5.25/6</f>
        <v>0.875</v>
      </c>
      <c r="U34" s="45"/>
      <c r="V34" s="45">
        <f>7/6</f>
        <v>1.1666666666666667</v>
      </c>
      <c r="W34" s="49"/>
      <c r="X34" s="45"/>
      <c r="Y34" s="45"/>
      <c r="Z34" s="41">
        <f t="shared" si="0"/>
        <v>2.041666666666667</v>
      </c>
    </row>
    <row r="35" spans="1:26" ht="12.75" customHeight="1" x14ac:dyDescent="0.25">
      <c r="A35">
        <v>137</v>
      </c>
      <c r="B35" t="s">
        <v>102</v>
      </c>
      <c r="C35" t="s">
        <v>103</v>
      </c>
      <c r="D35" t="s">
        <v>78</v>
      </c>
      <c r="E35" s="49"/>
      <c r="F35" s="49"/>
      <c r="G35" s="45"/>
      <c r="H35" s="49"/>
      <c r="I35" s="45"/>
      <c r="J35" s="49"/>
      <c r="K35" s="45"/>
      <c r="L35" s="49"/>
      <c r="M35" s="45"/>
      <c r="N35" s="45"/>
      <c r="O35" s="45"/>
      <c r="P35" s="45"/>
      <c r="Q35" s="45"/>
      <c r="R35" s="45"/>
      <c r="S35" s="48"/>
      <c r="T35" s="42">
        <f>5.25/6</f>
        <v>0.875</v>
      </c>
      <c r="U35" s="45"/>
      <c r="V35" s="45">
        <f>7/6</f>
        <v>1.1666666666666667</v>
      </c>
      <c r="W35" s="49"/>
      <c r="X35" s="45"/>
      <c r="Y35" s="45"/>
      <c r="Z35" s="41">
        <f t="shared" si="0"/>
        <v>2.041666666666667</v>
      </c>
    </row>
    <row r="36" spans="1:26" ht="12.75" customHeight="1" x14ac:dyDescent="0.25">
      <c r="A36">
        <v>138</v>
      </c>
      <c r="B36" t="s">
        <v>198</v>
      </c>
      <c r="C36" t="s">
        <v>211</v>
      </c>
      <c r="D36" t="s">
        <v>81</v>
      </c>
      <c r="E36" s="49"/>
      <c r="F36" s="49"/>
      <c r="G36" s="45"/>
      <c r="H36" s="49"/>
      <c r="I36" s="45"/>
      <c r="J36" s="49"/>
      <c r="K36" s="45"/>
      <c r="L36" s="49"/>
      <c r="M36" s="45"/>
      <c r="N36" s="45"/>
      <c r="O36" s="45"/>
      <c r="P36" s="45"/>
      <c r="Q36" s="45"/>
      <c r="R36" s="45"/>
      <c r="S36" s="48"/>
      <c r="T36" s="42">
        <f>5.25/6</f>
        <v>0.875</v>
      </c>
      <c r="U36" s="45"/>
      <c r="V36" s="45">
        <f>7/6</f>
        <v>1.1666666666666667</v>
      </c>
      <c r="W36" s="49"/>
      <c r="X36" s="45"/>
      <c r="Y36" s="45"/>
      <c r="Z36" s="41">
        <f t="shared" si="0"/>
        <v>2.041666666666667</v>
      </c>
    </row>
    <row r="37" spans="1:26" ht="12.75" customHeight="1" x14ac:dyDescent="0.25">
      <c r="A37">
        <v>139</v>
      </c>
      <c r="B37" t="s">
        <v>104</v>
      </c>
      <c r="C37" t="s">
        <v>186</v>
      </c>
      <c r="D37" t="s">
        <v>81</v>
      </c>
      <c r="E37" s="49"/>
      <c r="F37" s="49"/>
      <c r="G37" s="45"/>
      <c r="H37" s="49"/>
      <c r="I37" s="45"/>
      <c r="J37" s="49"/>
      <c r="K37" s="45"/>
      <c r="L37" s="49"/>
      <c r="M37" s="45">
        <v>6</v>
      </c>
      <c r="N37" s="45"/>
      <c r="O37" s="45"/>
      <c r="P37" s="45"/>
      <c r="Q37" s="45"/>
      <c r="R37" s="45"/>
      <c r="S37" s="48"/>
      <c r="T37" s="42">
        <f t="shared" ref="T37:T42" si="1">8.75/7</f>
        <v>1.25</v>
      </c>
      <c r="U37" s="45"/>
      <c r="V37" s="42">
        <f t="shared" ref="V37:V42" si="2">8.75/7</f>
        <v>1.25</v>
      </c>
      <c r="W37" s="48"/>
      <c r="X37" s="45"/>
      <c r="Y37" s="45"/>
      <c r="Z37" s="41">
        <f t="shared" si="0"/>
        <v>8.5</v>
      </c>
    </row>
    <row r="38" spans="1:26" ht="12.75" customHeight="1" x14ac:dyDescent="0.25">
      <c r="A38">
        <v>140</v>
      </c>
      <c r="B38" t="s">
        <v>105</v>
      </c>
      <c r="C38" t="s">
        <v>139</v>
      </c>
      <c r="D38" t="s">
        <v>78</v>
      </c>
      <c r="E38" s="49"/>
      <c r="F38" s="49"/>
      <c r="G38" s="45"/>
      <c r="H38" s="49"/>
      <c r="I38" s="45"/>
      <c r="J38" s="49"/>
      <c r="K38" s="45"/>
      <c r="L38" s="49"/>
      <c r="M38" s="45"/>
      <c r="N38" s="45"/>
      <c r="O38" s="45"/>
      <c r="P38" s="45"/>
      <c r="Q38" s="45"/>
      <c r="R38" s="45"/>
      <c r="S38" s="48"/>
      <c r="T38" s="42">
        <f t="shared" si="1"/>
        <v>1.25</v>
      </c>
      <c r="U38" s="45"/>
      <c r="V38" s="42">
        <f t="shared" si="2"/>
        <v>1.25</v>
      </c>
      <c r="W38" s="48"/>
      <c r="X38" s="45"/>
      <c r="Y38" s="45"/>
      <c r="Z38" s="41">
        <f t="shared" si="0"/>
        <v>2.5</v>
      </c>
    </row>
    <row r="39" spans="1:26" ht="12.75" customHeight="1" x14ac:dyDescent="0.25">
      <c r="A39">
        <v>141</v>
      </c>
      <c r="B39" t="s">
        <v>108</v>
      </c>
      <c r="C39" t="s">
        <v>109</v>
      </c>
      <c r="D39" t="s">
        <v>78</v>
      </c>
      <c r="E39" s="49"/>
      <c r="F39" s="49"/>
      <c r="G39" s="45"/>
      <c r="H39" s="49"/>
      <c r="I39" s="45"/>
      <c r="J39" s="49"/>
      <c r="K39" s="45"/>
      <c r="L39" s="49"/>
      <c r="M39" s="45">
        <v>10</v>
      </c>
      <c r="N39" s="45"/>
      <c r="O39" s="45"/>
      <c r="P39" s="45"/>
      <c r="Q39" s="45">
        <f>11.25/2</f>
        <v>5.625</v>
      </c>
      <c r="R39" s="45"/>
      <c r="S39" s="48"/>
      <c r="T39" s="42">
        <f t="shared" si="1"/>
        <v>1.25</v>
      </c>
      <c r="U39" s="45"/>
      <c r="V39" s="42">
        <f t="shared" si="2"/>
        <v>1.25</v>
      </c>
      <c r="W39" s="48"/>
      <c r="X39" s="45"/>
      <c r="Y39" s="45"/>
      <c r="Z39" s="41">
        <f t="shared" si="0"/>
        <v>18.125</v>
      </c>
    </row>
    <row r="40" spans="1:26" ht="12.75" customHeight="1" x14ac:dyDescent="0.25">
      <c r="A40">
        <v>142</v>
      </c>
      <c r="B40" t="s">
        <v>99</v>
      </c>
      <c r="C40" t="s">
        <v>156</v>
      </c>
      <c r="D40" t="s">
        <v>81</v>
      </c>
      <c r="E40" s="49"/>
      <c r="F40" s="49"/>
      <c r="G40" s="45"/>
      <c r="H40" s="49"/>
      <c r="I40" s="45"/>
      <c r="J40" s="49"/>
      <c r="K40" s="45"/>
      <c r="L40" s="49"/>
      <c r="M40" s="45"/>
      <c r="N40" s="45"/>
      <c r="O40" s="45"/>
      <c r="P40" s="45"/>
      <c r="Q40" s="45">
        <f>11.25/2</f>
        <v>5.625</v>
      </c>
      <c r="R40" s="45"/>
      <c r="S40" s="48"/>
      <c r="T40" s="42">
        <f t="shared" si="1"/>
        <v>1.25</v>
      </c>
      <c r="U40" s="45"/>
      <c r="V40" s="42">
        <f t="shared" si="2"/>
        <v>1.25</v>
      </c>
      <c r="W40" s="48"/>
      <c r="X40" s="45"/>
      <c r="Y40" s="45"/>
      <c r="Z40" s="41">
        <f t="shared" si="0"/>
        <v>8.125</v>
      </c>
    </row>
    <row r="41" spans="1:26" x14ac:dyDescent="0.25">
      <c r="A41">
        <v>143</v>
      </c>
      <c r="B41" t="s">
        <v>83</v>
      </c>
      <c r="C41" t="s">
        <v>184</v>
      </c>
      <c r="D41" t="s">
        <v>78</v>
      </c>
      <c r="E41" s="49"/>
      <c r="F41" s="49"/>
      <c r="G41" s="45"/>
      <c r="H41" s="49"/>
      <c r="I41" s="45"/>
      <c r="J41" s="49"/>
      <c r="K41" s="45"/>
      <c r="L41" s="49"/>
      <c r="M41" s="45"/>
      <c r="N41" s="45"/>
      <c r="O41" s="45"/>
      <c r="P41" s="45"/>
      <c r="Q41" s="45"/>
      <c r="R41" s="45"/>
      <c r="S41" s="48"/>
      <c r="T41" s="42">
        <f t="shared" si="1"/>
        <v>1.25</v>
      </c>
      <c r="U41" s="45"/>
      <c r="V41" s="42">
        <f t="shared" si="2"/>
        <v>1.25</v>
      </c>
      <c r="W41" s="48"/>
      <c r="X41" s="45"/>
      <c r="Y41" s="45"/>
      <c r="Z41" s="41">
        <f t="shared" si="0"/>
        <v>2.5</v>
      </c>
    </row>
    <row r="42" spans="1:26" x14ac:dyDescent="0.25">
      <c r="A42">
        <v>144</v>
      </c>
      <c r="B42" t="s">
        <v>110</v>
      </c>
      <c r="C42" t="s">
        <v>158</v>
      </c>
      <c r="D42" t="s">
        <v>81</v>
      </c>
      <c r="E42" s="49"/>
      <c r="F42" s="49"/>
      <c r="G42" s="45"/>
      <c r="H42" s="49"/>
      <c r="I42" s="45">
        <v>12.5</v>
      </c>
      <c r="J42" s="49"/>
      <c r="K42" s="45"/>
      <c r="L42" s="49"/>
      <c r="M42" s="45"/>
      <c r="N42" s="45"/>
      <c r="O42" s="45"/>
      <c r="P42" s="45"/>
      <c r="Q42" s="45"/>
      <c r="R42" s="45"/>
      <c r="S42" s="48"/>
      <c r="T42" s="42">
        <f t="shared" si="1"/>
        <v>1.25</v>
      </c>
      <c r="U42" s="45"/>
      <c r="V42" s="42">
        <f t="shared" si="2"/>
        <v>1.25</v>
      </c>
      <c r="W42" s="48"/>
      <c r="X42" s="45"/>
      <c r="Y42" s="45"/>
      <c r="Z42" s="41">
        <f t="shared" si="0"/>
        <v>15</v>
      </c>
    </row>
    <row r="43" spans="1:26" x14ac:dyDescent="0.25">
      <c r="A43" s="18">
        <v>145</v>
      </c>
      <c r="B43" s="18" t="s">
        <v>199</v>
      </c>
      <c r="C43" s="18" t="s">
        <v>107</v>
      </c>
      <c r="D43" s="119" t="s">
        <v>81</v>
      </c>
      <c r="E43" s="49"/>
      <c r="F43" s="49"/>
      <c r="G43" s="45"/>
      <c r="H43" s="49"/>
      <c r="I43" s="45"/>
      <c r="J43" s="49"/>
      <c r="K43" s="45"/>
      <c r="L43" s="49"/>
      <c r="M43" s="45"/>
      <c r="N43" s="45"/>
      <c r="O43" s="45"/>
      <c r="P43" s="45"/>
      <c r="Q43" s="45"/>
      <c r="R43" s="45"/>
      <c r="S43" s="48"/>
      <c r="T43" s="42">
        <f>5.25/6</f>
        <v>0.875</v>
      </c>
      <c r="U43" s="45"/>
      <c r="V43" s="45">
        <f>7/6</f>
        <v>1.1666666666666667</v>
      </c>
      <c r="W43" s="49"/>
      <c r="X43" s="45"/>
      <c r="Y43" s="45"/>
      <c r="Z43" s="41">
        <f t="shared" si="0"/>
        <v>2.041666666666667</v>
      </c>
    </row>
    <row r="44" spans="1:26" x14ac:dyDescent="0.25">
      <c r="A44">
        <v>146</v>
      </c>
      <c r="B44" t="s">
        <v>113</v>
      </c>
      <c r="C44" t="s">
        <v>212</v>
      </c>
      <c r="D44" t="s">
        <v>78</v>
      </c>
      <c r="E44" s="49"/>
      <c r="F44" s="49"/>
      <c r="G44" s="45"/>
      <c r="H44" s="49"/>
      <c r="I44" s="45"/>
      <c r="J44" s="49"/>
      <c r="K44" s="45"/>
      <c r="L44" s="49"/>
      <c r="M44" s="45"/>
      <c r="N44" s="45">
        <v>8.75</v>
      </c>
      <c r="O44" s="45"/>
      <c r="P44" s="45"/>
      <c r="Q44" s="45"/>
      <c r="R44" s="45"/>
      <c r="S44" s="48"/>
      <c r="T44" s="42">
        <f>5.25/6</f>
        <v>0.875</v>
      </c>
      <c r="U44" s="45"/>
      <c r="V44" s="45">
        <f>7/6</f>
        <v>1.1666666666666667</v>
      </c>
      <c r="W44" s="49"/>
      <c r="X44" s="45"/>
      <c r="Y44" s="45"/>
      <c r="Z44" s="41">
        <f t="shared" si="0"/>
        <v>10.791666666666666</v>
      </c>
    </row>
    <row r="45" spans="1:26" x14ac:dyDescent="0.25">
      <c r="A45">
        <v>147</v>
      </c>
      <c r="B45" t="s">
        <v>100</v>
      </c>
      <c r="C45" t="s">
        <v>101</v>
      </c>
      <c r="D45" t="s">
        <v>81</v>
      </c>
      <c r="E45" s="49"/>
      <c r="F45" s="49"/>
      <c r="G45" s="45"/>
      <c r="H45" s="49"/>
      <c r="I45" s="45"/>
      <c r="J45" s="49"/>
      <c r="K45" s="45"/>
      <c r="L45" s="49"/>
      <c r="M45" s="45"/>
      <c r="N45" s="45"/>
      <c r="O45" s="45"/>
      <c r="P45" s="45"/>
      <c r="Q45" s="45"/>
      <c r="R45" s="45"/>
      <c r="S45" s="48"/>
      <c r="T45" s="42">
        <f>8.75/7</f>
        <v>1.25</v>
      </c>
      <c r="U45" s="45"/>
      <c r="V45" s="42">
        <f>8.75/7</f>
        <v>1.25</v>
      </c>
      <c r="W45" s="49"/>
      <c r="X45" s="45"/>
      <c r="Y45" s="45"/>
      <c r="Z45" s="41">
        <f t="shared" si="0"/>
        <v>2.5</v>
      </c>
    </row>
    <row r="46" spans="1:26" x14ac:dyDescent="0.25">
      <c r="A46">
        <v>148</v>
      </c>
      <c r="B46" t="s">
        <v>200</v>
      </c>
      <c r="C46" t="s">
        <v>212</v>
      </c>
      <c r="D46" t="s">
        <v>78</v>
      </c>
      <c r="E46" s="49"/>
      <c r="F46" s="49"/>
      <c r="G46" s="45"/>
      <c r="H46" s="49"/>
      <c r="I46" s="45"/>
      <c r="J46" s="49"/>
      <c r="K46" s="45"/>
      <c r="L46" s="49"/>
      <c r="M46" s="45"/>
      <c r="N46" s="45">
        <v>7</v>
      </c>
      <c r="O46" s="45"/>
      <c r="P46" s="45"/>
      <c r="Q46" s="45"/>
      <c r="R46" s="45"/>
      <c r="S46" s="48"/>
      <c r="T46" s="42">
        <f>5.25/6</f>
        <v>0.875</v>
      </c>
      <c r="U46" s="45"/>
      <c r="V46" s="45">
        <f>7/6</f>
        <v>1.1666666666666667</v>
      </c>
      <c r="W46" s="49"/>
      <c r="X46" s="45"/>
      <c r="Y46" s="45"/>
      <c r="Z46" s="41">
        <f t="shared" si="0"/>
        <v>9.0416666666666661</v>
      </c>
    </row>
    <row r="47" spans="1:26" x14ac:dyDescent="0.25">
      <c r="A47">
        <v>149</v>
      </c>
      <c r="B47" t="s">
        <v>217</v>
      </c>
      <c r="C47" t="s">
        <v>218</v>
      </c>
      <c r="D47" t="s">
        <v>81</v>
      </c>
      <c r="E47" s="49"/>
      <c r="F47" s="49"/>
      <c r="G47" s="46"/>
      <c r="H47" s="49"/>
      <c r="I47" s="46"/>
      <c r="J47" s="49"/>
      <c r="K47" s="45"/>
      <c r="L47" s="49"/>
      <c r="M47" s="45"/>
      <c r="N47" s="45"/>
      <c r="O47" s="45">
        <v>7.5</v>
      </c>
      <c r="P47" s="45"/>
      <c r="Q47" s="45"/>
      <c r="R47" s="45">
        <v>4</v>
      </c>
      <c r="S47" s="48"/>
      <c r="T47" s="42"/>
      <c r="U47" s="45"/>
      <c r="V47" s="45"/>
      <c r="W47" s="49"/>
      <c r="X47" s="45"/>
      <c r="Y47" s="46"/>
      <c r="Z47" s="41">
        <f t="shared" si="0"/>
        <v>11.5</v>
      </c>
    </row>
    <row r="48" spans="1:26" x14ac:dyDescent="0.25">
      <c r="A48">
        <v>150</v>
      </c>
      <c r="B48" t="s">
        <v>77</v>
      </c>
      <c r="C48" t="s">
        <v>208</v>
      </c>
      <c r="D48" t="s">
        <v>81</v>
      </c>
      <c r="E48" s="49"/>
      <c r="F48" s="49"/>
      <c r="G48" s="46"/>
      <c r="H48" s="49"/>
      <c r="I48" s="46"/>
      <c r="J48" s="49"/>
      <c r="K48" s="45"/>
      <c r="L48" s="49"/>
      <c r="M48" s="45"/>
      <c r="N48" s="45">
        <v>3.5</v>
      </c>
      <c r="O48" s="45"/>
      <c r="P48" s="45"/>
      <c r="Q48" s="45"/>
      <c r="R48" s="45"/>
      <c r="S48" s="48"/>
      <c r="T48" s="42"/>
      <c r="U48" s="45"/>
      <c r="V48" s="45"/>
      <c r="W48" s="49"/>
      <c r="X48" s="45"/>
      <c r="Y48" s="46"/>
      <c r="Z48" s="41">
        <f t="shared" si="0"/>
        <v>3.5</v>
      </c>
    </row>
    <row r="49" spans="1:26" x14ac:dyDescent="0.25">
      <c r="A49">
        <v>151</v>
      </c>
      <c r="B49" t="s">
        <v>114</v>
      </c>
      <c r="C49" t="s">
        <v>115</v>
      </c>
      <c r="D49" t="s">
        <v>81</v>
      </c>
      <c r="E49" s="49"/>
      <c r="F49" s="49"/>
      <c r="G49" s="46"/>
      <c r="H49" s="49"/>
      <c r="I49" s="46"/>
      <c r="J49" s="49"/>
      <c r="K49" s="45"/>
      <c r="L49" s="49"/>
      <c r="M49" s="45"/>
      <c r="N49" s="45"/>
      <c r="O49" s="45"/>
      <c r="P49" s="45"/>
      <c r="Q49" s="45"/>
      <c r="R49" s="45">
        <v>4</v>
      </c>
      <c r="S49" s="48"/>
      <c r="T49" s="42"/>
      <c r="U49" s="45">
        <f>12.5/6</f>
        <v>2.0833333333333335</v>
      </c>
      <c r="V49" s="45"/>
      <c r="W49" s="49"/>
      <c r="X49" s="45"/>
      <c r="Y49" s="46"/>
      <c r="Z49" s="41">
        <f t="shared" si="0"/>
        <v>6.0833333333333339</v>
      </c>
    </row>
    <row r="50" spans="1:26" x14ac:dyDescent="0.25">
      <c r="A50">
        <v>152</v>
      </c>
      <c r="B50" t="s">
        <v>116</v>
      </c>
      <c r="C50" t="s">
        <v>115</v>
      </c>
      <c r="D50" t="s">
        <v>78</v>
      </c>
      <c r="E50" s="49"/>
      <c r="F50" s="49"/>
      <c r="G50" s="46"/>
      <c r="H50" s="49"/>
      <c r="I50" s="46"/>
      <c r="J50" s="49"/>
      <c r="K50" s="45"/>
      <c r="L50" s="49"/>
      <c r="M50" s="45"/>
      <c r="N50" s="45"/>
      <c r="O50" s="45"/>
      <c r="P50" s="45"/>
      <c r="Q50" s="45"/>
      <c r="R50" s="45"/>
      <c r="S50" s="48"/>
      <c r="T50" s="42"/>
      <c r="U50" s="45">
        <f>12.5/6</f>
        <v>2.0833333333333335</v>
      </c>
      <c r="V50" s="45"/>
      <c r="W50" s="49"/>
      <c r="X50" s="45"/>
      <c r="Y50" s="46"/>
      <c r="Z50" s="41">
        <f t="shared" si="0"/>
        <v>2.0833333333333335</v>
      </c>
    </row>
    <row r="51" spans="1:26" x14ac:dyDescent="0.25">
      <c r="A51">
        <v>153</v>
      </c>
      <c r="B51" t="s">
        <v>117</v>
      </c>
      <c r="C51" t="s">
        <v>82</v>
      </c>
      <c r="D51" t="s">
        <v>81</v>
      </c>
      <c r="E51" s="49"/>
      <c r="F51" s="49"/>
      <c r="G51" s="46">
        <v>13.75</v>
      </c>
      <c r="H51" s="49"/>
      <c r="I51" s="46"/>
      <c r="J51" s="49"/>
      <c r="K51" s="45"/>
      <c r="L51" s="49"/>
      <c r="M51" s="45"/>
      <c r="N51" s="45"/>
      <c r="O51" s="45"/>
      <c r="P51" s="45">
        <v>6.25</v>
      </c>
      <c r="Q51" s="45"/>
      <c r="R51" s="45"/>
      <c r="S51" s="48"/>
      <c r="T51" s="42"/>
      <c r="U51" s="45">
        <f>12.5/6</f>
        <v>2.0833333333333335</v>
      </c>
      <c r="V51" s="45"/>
      <c r="W51" s="49"/>
      <c r="X51" s="45"/>
      <c r="Y51" s="46"/>
      <c r="Z51" s="41">
        <f t="shared" si="0"/>
        <v>22.083333333333332</v>
      </c>
    </row>
    <row r="52" spans="1:26" x14ac:dyDescent="0.25">
      <c r="A52">
        <v>154</v>
      </c>
      <c r="B52" t="s">
        <v>118</v>
      </c>
      <c r="C52" t="s">
        <v>119</v>
      </c>
      <c r="D52" t="s">
        <v>78</v>
      </c>
      <c r="E52" s="49"/>
      <c r="F52" s="49"/>
      <c r="G52" s="46"/>
      <c r="H52" s="49"/>
      <c r="I52" s="46">
        <v>7.5</v>
      </c>
      <c r="J52" s="49"/>
      <c r="K52" s="45"/>
      <c r="L52" s="49"/>
      <c r="M52" s="45"/>
      <c r="N52" s="45"/>
      <c r="O52" s="45"/>
      <c r="P52" s="45">
        <v>6.25</v>
      </c>
      <c r="Q52" s="45"/>
      <c r="R52" s="45"/>
      <c r="S52" s="48"/>
      <c r="T52" s="42"/>
      <c r="U52" s="45">
        <f>12.5/6</f>
        <v>2.0833333333333335</v>
      </c>
      <c r="V52" s="45"/>
      <c r="W52" s="49"/>
      <c r="X52" s="45"/>
      <c r="Y52" s="46"/>
      <c r="Z52" s="41">
        <f t="shared" si="0"/>
        <v>15.833333333333334</v>
      </c>
    </row>
    <row r="53" spans="1:26" x14ac:dyDescent="0.25">
      <c r="A53">
        <v>155</v>
      </c>
      <c r="B53" t="s">
        <v>120</v>
      </c>
      <c r="C53" t="s">
        <v>119</v>
      </c>
      <c r="D53" t="s">
        <v>78</v>
      </c>
      <c r="E53" s="49"/>
      <c r="F53" s="49"/>
      <c r="G53" s="46"/>
      <c r="H53" s="49"/>
      <c r="I53" s="46"/>
      <c r="J53" s="49"/>
      <c r="K53" s="45"/>
      <c r="L53" s="49"/>
      <c r="M53" s="45"/>
      <c r="N53" s="45"/>
      <c r="O53" s="45">
        <v>6</v>
      </c>
      <c r="P53" s="45"/>
      <c r="Q53" s="45"/>
      <c r="R53" s="45"/>
      <c r="S53" s="48"/>
      <c r="T53" s="42"/>
      <c r="U53" s="45"/>
      <c r="V53" s="45"/>
      <c r="W53" s="49"/>
      <c r="X53" s="45"/>
      <c r="Y53" s="46"/>
      <c r="Z53" s="41">
        <f t="shared" si="0"/>
        <v>6</v>
      </c>
    </row>
    <row r="54" spans="1:26" x14ac:dyDescent="0.25">
      <c r="A54">
        <v>156</v>
      </c>
      <c r="B54" t="s">
        <v>86</v>
      </c>
      <c r="C54" t="s">
        <v>159</v>
      </c>
      <c r="D54" t="s">
        <v>81</v>
      </c>
      <c r="E54" s="49"/>
      <c r="F54" s="49"/>
      <c r="G54" s="46"/>
      <c r="H54" s="49"/>
      <c r="I54" s="46">
        <v>10</v>
      </c>
      <c r="J54" s="49"/>
      <c r="K54" s="45"/>
      <c r="L54" s="49"/>
      <c r="M54" s="45"/>
      <c r="N54" s="45"/>
      <c r="O54" s="45"/>
      <c r="P54" s="45"/>
      <c r="Q54" s="45"/>
      <c r="R54" s="45"/>
      <c r="S54" s="48"/>
      <c r="T54" s="42"/>
      <c r="U54" s="45">
        <f>12.5/6</f>
        <v>2.0833333333333335</v>
      </c>
      <c r="V54" s="45"/>
      <c r="W54" s="49"/>
      <c r="X54" s="45"/>
      <c r="Y54" s="46"/>
      <c r="Z54" s="41">
        <f t="shared" si="0"/>
        <v>12.083333333333334</v>
      </c>
    </row>
    <row r="55" spans="1:26" x14ac:dyDescent="0.25">
      <c r="A55">
        <v>157</v>
      </c>
      <c r="B55" t="s">
        <v>79</v>
      </c>
      <c r="C55" t="s">
        <v>80</v>
      </c>
      <c r="D55" t="s">
        <v>81</v>
      </c>
      <c r="E55" s="49"/>
      <c r="F55" s="49"/>
      <c r="G55" s="46"/>
      <c r="H55" s="49"/>
      <c r="I55" s="46"/>
      <c r="J55" s="49"/>
      <c r="K55" s="45">
        <v>9</v>
      </c>
      <c r="L55" s="49"/>
      <c r="M55" s="45"/>
      <c r="N55" s="45"/>
      <c r="O55" s="45"/>
      <c r="P55" s="45"/>
      <c r="Q55" s="45"/>
      <c r="R55" s="45"/>
      <c r="S55" s="48"/>
      <c r="T55" s="42"/>
      <c r="U55" s="45"/>
      <c r="V55" s="45"/>
      <c r="W55" s="49"/>
      <c r="X55" s="45"/>
      <c r="Y55" s="46"/>
      <c r="Z55" s="41">
        <f t="shared" si="0"/>
        <v>9</v>
      </c>
    </row>
    <row r="56" spans="1:26" x14ac:dyDescent="0.25">
      <c r="A56">
        <v>158</v>
      </c>
      <c r="B56" t="s">
        <v>111</v>
      </c>
      <c r="C56" t="s">
        <v>169</v>
      </c>
      <c r="D56" t="s">
        <v>81</v>
      </c>
      <c r="E56" s="49"/>
      <c r="F56" s="49"/>
      <c r="G56" s="46"/>
      <c r="H56" s="49"/>
      <c r="I56" s="46"/>
      <c r="J56" s="49"/>
      <c r="K56" s="45">
        <v>6.75</v>
      </c>
      <c r="L56" s="49"/>
      <c r="M56" s="45"/>
      <c r="N56" s="45"/>
      <c r="O56" s="45"/>
      <c r="P56" s="45"/>
      <c r="Q56" s="45"/>
      <c r="R56" s="45"/>
      <c r="S56" s="48"/>
      <c r="T56" s="42">
        <f>7/6</f>
        <v>1.1666666666666667</v>
      </c>
      <c r="U56" s="45"/>
      <c r="V56" s="41">
        <f>5.25/6</f>
        <v>0.875</v>
      </c>
      <c r="W56" s="49"/>
      <c r="X56" s="45"/>
      <c r="Y56" s="46"/>
      <c r="Z56" s="41">
        <f t="shared" si="0"/>
        <v>8.7916666666666679</v>
      </c>
    </row>
    <row r="57" spans="1:26" x14ac:dyDescent="0.25">
      <c r="A57">
        <v>159</v>
      </c>
      <c r="B57" t="s">
        <v>84</v>
      </c>
      <c r="C57" t="s">
        <v>85</v>
      </c>
      <c r="D57" t="s">
        <v>78</v>
      </c>
      <c r="E57" s="49"/>
      <c r="F57" s="49"/>
      <c r="G57" s="46"/>
      <c r="H57" s="49"/>
      <c r="I57" s="46"/>
      <c r="J57" s="49"/>
      <c r="K57" s="45"/>
      <c r="L57" s="49"/>
      <c r="M57" s="45"/>
      <c r="N57" s="45"/>
      <c r="O57" s="45"/>
      <c r="P57" s="45"/>
      <c r="Q57" s="45"/>
      <c r="R57" s="45"/>
      <c r="S57" s="48"/>
      <c r="T57" s="42"/>
      <c r="U57" s="45"/>
      <c r="V57" s="45"/>
      <c r="W57" s="49"/>
      <c r="X57" s="45"/>
      <c r="Y57" s="46"/>
      <c r="Z57" s="41">
        <f t="shared" si="0"/>
        <v>0</v>
      </c>
    </row>
    <row r="58" spans="1:26" x14ac:dyDescent="0.25">
      <c r="E58" s="49"/>
      <c r="F58" s="49"/>
      <c r="G58" s="46"/>
      <c r="H58" s="49"/>
      <c r="I58" s="46"/>
      <c r="J58" s="49"/>
      <c r="K58" s="45"/>
      <c r="L58" s="49"/>
      <c r="M58" s="45"/>
      <c r="N58" s="45"/>
      <c r="O58" s="45"/>
      <c r="P58" s="45"/>
      <c r="Q58" s="45"/>
      <c r="R58" s="45"/>
      <c r="S58" s="48"/>
      <c r="T58" s="42"/>
      <c r="U58" s="45"/>
      <c r="V58" s="45"/>
      <c r="W58" s="49"/>
      <c r="X58" s="45"/>
      <c r="Y58" s="46"/>
      <c r="Z58" s="41">
        <f t="shared" si="0"/>
        <v>0</v>
      </c>
    </row>
    <row r="59" spans="1:26" x14ac:dyDescent="0.25">
      <c r="E59" s="49"/>
      <c r="F59" s="49"/>
      <c r="G59" s="46"/>
      <c r="H59" s="49"/>
      <c r="I59" s="46"/>
      <c r="J59" s="49"/>
      <c r="K59" s="45"/>
      <c r="L59" s="49"/>
      <c r="M59" s="45"/>
      <c r="N59" s="45"/>
      <c r="O59" s="45"/>
      <c r="P59" s="45"/>
      <c r="Q59" s="45"/>
      <c r="R59" s="45"/>
      <c r="S59" s="48"/>
      <c r="T59" s="42"/>
      <c r="U59" s="45"/>
      <c r="V59" s="45"/>
      <c r="W59" s="49"/>
      <c r="X59" s="45"/>
      <c r="Y59" s="46"/>
      <c r="Z59" s="41">
        <f t="shared" si="0"/>
        <v>0</v>
      </c>
    </row>
    <row r="60" spans="1:26" x14ac:dyDescent="0.25"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6" x14ac:dyDescent="0.25">
      <c r="E61" s="46">
        <f t="shared" ref="E61:X61" si="3">SUM(E7:E60)</f>
        <v>0</v>
      </c>
      <c r="F61" s="46">
        <f t="shared" si="3"/>
        <v>0</v>
      </c>
      <c r="G61" s="46">
        <f t="shared" si="3"/>
        <v>24.75</v>
      </c>
      <c r="H61" s="46">
        <f t="shared" si="3"/>
        <v>0</v>
      </c>
      <c r="I61" s="46">
        <f t="shared" si="3"/>
        <v>30</v>
      </c>
      <c r="J61" s="46">
        <f t="shared" si="3"/>
        <v>0</v>
      </c>
      <c r="K61" s="46">
        <f t="shared" si="3"/>
        <v>27</v>
      </c>
      <c r="L61" s="46">
        <f t="shared" si="3"/>
        <v>0</v>
      </c>
      <c r="M61" s="46">
        <f t="shared" si="3"/>
        <v>24</v>
      </c>
      <c r="N61" s="46">
        <f t="shared" si="3"/>
        <v>24.5</v>
      </c>
      <c r="O61" s="46">
        <f t="shared" si="3"/>
        <v>18</v>
      </c>
      <c r="P61" s="46">
        <f t="shared" si="3"/>
        <v>12.5</v>
      </c>
      <c r="Q61" s="46">
        <f t="shared" si="3"/>
        <v>27</v>
      </c>
      <c r="R61" s="46">
        <f t="shared" si="3"/>
        <v>24</v>
      </c>
      <c r="S61" s="46">
        <f t="shared" si="3"/>
        <v>0</v>
      </c>
      <c r="T61" s="46">
        <f t="shared" si="3"/>
        <v>21.000000000000004</v>
      </c>
      <c r="U61" s="46">
        <f t="shared" si="3"/>
        <v>12.500000000000002</v>
      </c>
      <c r="V61" s="46">
        <f t="shared" si="3"/>
        <v>21.000000000000004</v>
      </c>
      <c r="W61" s="46">
        <f t="shared" si="3"/>
        <v>0</v>
      </c>
      <c r="X61" s="46">
        <f t="shared" si="3"/>
        <v>0</v>
      </c>
    </row>
  </sheetData>
  <mergeCells count="3">
    <mergeCell ref="E3:O3"/>
    <mergeCell ref="P3:R3"/>
    <mergeCell ref="S3:X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G6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workbookViewId="0"/>
  </sheetViews>
  <sheetFormatPr defaultColWidth="9.109375" defaultRowHeight="13.2" x14ac:dyDescent="0.25"/>
  <cols>
    <col min="1" max="1" width="5.5546875" style="65" customWidth="1"/>
    <col min="2" max="2" width="15.6640625" style="65" customWidth="1"/>
    <col min="3" max="3" width="20.5546875" style="65" customWidth="1"/>
    <col min="4" max="4" width="18.44140625" style="65" customWidth="1"/>
    <col min="5" max="5" width="24.44140625" style="65" customWidth="1"/>
    <col min="6" max="6" width="10.44140625" style="65" customWidth="1"/>
    <col min="7" max="9" width="5.6640625" style="65" customWidth="1"/>
    <col min="10" max="10" width="6.6640625" style="65" customWidth="1"/>
    <col min="11" max="11" width="3.109375" style="65" customWidth="1"/>
    <col min="12" max="14" width="5.6640625" style="65" customWidth="1"/>
    <col min="15" max="15" width="6.6640625" style="65" customWidth="1"/>
    <col min="16" max="16" width="3.109375" style="65" customWidth="1"/>
    <col min="17" max="19" width="5.6640625" style="65" customWidth="1"/>
    <col min="20" max="20" width="6.6640625" style="65" customWidth="1"/>
    <col min="21" max="21" width="3.109375" style="65" customWidth="1"/>
    <col min="22" max="25" width="8.6640625" style="65" customWidth="1"/>
    <col min="26" max="26" width="11.44140625" style="65" customWidth="1"/>
    <col min="27" max="16384" width="9.109375" style="65"/>
  </cols>
  <sheetData>
    <row r="1" spans="1:26" x14ac:dyDescent="0.25">
      <c r="A1" t="s">
        <v>121</v>
      </c>
      <c r="D1" s="65" t="s">
        <v>14</v>
      </c>
      <c r="E1" s="66" t="s">
        <v>250</v>
      </c>
      <c r="F1" s="66"/>
      <c r="G1" s="65" t="s">
        <v>14</v>
      </c>
      <c r="I1" s="65" t="str">
        <f>E1</f>
        <v>Robyn Bruderer</v>
      </c>
      <c r="J1" s="67"/>
      <c r="K1" s="68"/>
      <c r="L1" s="65" t="s">
        <v>15</v>
      </c>
      <c r="N1" s="65" t="str">
        <f>E2</f>
        <v>Jenny Scott</v>
      </c>
      <c r="O1" s="67"/>
      <c r="P1" s="69"/>
      <c r="Q1" s="65" t="s">
        <v>16</v>
      </c>
      <c r="S1" s="65">
        <f>E3</f>
        <v>0</v>
      </c>
      <c r="T1" s="67">
        <f>E3</f>
        <v>0</v>
      </c>
      <c r="U1" s="68"/>
      <c r="Z1" s="70">
        <f ca="1">NOW()</f>
        <v>42550.800448611109</v>
      </c>
    </row>
    <row r="2" spans="1:26" x14ac:dyDescent="0.25">
      <c r="A2" s="1" t="s">
        <v>149</v>
      </c>
      <c r="D2" s="65" t="s">
        <v>15</v>
      </c>
      <c r="E2" s="66" t="s">
        <v>265</v>
      </c>
      <c r="F2" s="66"/>
      <c r="K2" s="68"/>
      <c r="P2" s="69"/>
      <c r="U2" s="68"/>
      <c r="Z2" s="71">
        <f ca="1">NOW()</f>
        <v>42550.800448611109</v>
      </c>
    </row>
    <row r="3" spans="1:26" x14ac:dyDescent="0.25">
      <c r="A3" s="65" t="s">
        <v>220</v>
      </c>
      <c r="C3" s="65" t="s">
        <v>221</v>
      </c>
      <c r="D3" s="65" t="s">
        <v>16</v>
      </c>
      <c r="K3" s="68"/>
      <c r="P3" s="69"/>
      <c r="U3" s="68"/>
    </row>
    <row r="4" spans="1:26" x14ac:dyDescent="0.25">
      <c r="G4" s="72"/>
      <c r="H4" s="72"/>
      <c r="I4" s="72"/>
      <c r="J4" s="72" t="s">
        <v>28</v>
      </c>
      <c r="K4" s="68"/>
      <c r="L4" s="72"/>
      <c r="M4" s="72"/>
      <c r="N4" s="72"/>
      <c r="O4" s="72" t="s">
        <v>28</v>
      </c>
      <c r="P4" s="68"/>
      <c r="Q4" s="72"/>
      <c r="R4" s="72"/>
      <c r="S4" s="72"/>
      <c r="T4" s="72" t="s">
        <v>28</v>
      </c>
      <c r="U4" s="68"/>
      <c r="V4" s="162" t="s">
        <v>17</v>
      </c>
      <c r="W4" s="162"/>
      <c r="X4" s="162"/>
      <c r="Y4" s="72" t="s">
        <v>21</v>
      </c>
    </row>
    <row r="5" spans="1:26" s="72" customFormat="1" x14ac:dyDescent="0.25">
      <c r="A5" s="72" t="s">
        <v>0</v>
      </c>
      <c r="B5" s="72" t="s">
        <v>1</v>
      </c>
      <c r="C5" s="72" t="s">
        <v>2</v>
      </c>
      <c r="D5" s="72" t="s">
        <v>3</v>
      </c>
      <c r="E5" s="72" t="s">
        <v>75</v>
      </c>
      <c r="F5" s="72" t="s">
        <v>76</v>
      </c>
      <c r="G5" s="72" t="s">
        <v>147</v>
      </c>
      <c r="H5" s="72" t="s">
        <v>153</v>
      </c>
      <c r="I5" s="72" t="s">
        <v>2</v>
      </c>
      <c r="J5" s="72" t="s">
        <v>13</v>
      </c>
      <c r="K5" s="74"/>
      <c r="L5" s="72" t="s">
        <v>147</v>
      </c>
      <c r="M5" s="72" t="s">
        <v>153</v>
      </c>
      <c r="N5" s="72" t="s">
        <v>2</v>
      </c>
      <c r="O5" s="72" t="s">
        <v>13</v>
      </c>
      <c r="P5" s="74"/>
      <c r="Q5" s="72" t="s">
        <v>147</v>
      </c>
      <c r="R5" s="72" t="s">
        <v>153</v>
      </c>
      <c r="S5" s="72" t="s">
        <v>2</v>
      </c>
      <c r="T5" s="72" t="s">
        <v>13</v>
      </c>
      <c r="U5" s="74"/>
      <c r="V5" s="72" t="s">
        <v>18</v>
      </c>
      <c r="W5" s="72" t="s">
        <v>19</v>
      </c>
      <c r="X5" s="72" t="s">
        <v>20</v>
      </c>
      <c r="Y5" s="72" t="s">
        <v>8</v>
      </c>
      <c r="Z5" s="72" t="s">
        <v>22</v>
      </c>
    </row>
    <row r="6" spans="1:26" x14ac:dyDescent="0.25">
      <c r="K6" s="68"/>
      <c r="P6" s="68"/>
      <c r="U6" s="68"/>
    </row>
    <row r="7" spans="1:26" x14ac:dyDescent="0.25">
      <c r="A7" s="78">
        <v>117</v>
      </c>
      <c r="B7" s="79" t="s">
        <v>192</v>
      </c>
      <c r="C7" s="83"/>
      <c r="D7" s="83"/>
      <c r="E7" s="79" t="s">
        <v>214</v>
      </c>
      <c r="F7" s="84" t="s">
        <v>136</v>
      </c>
      <c r="G7" s="75"/>
      <c r="H7" s="76"/>
      <c r="I7" s="76"/>
      <c r="J7" s="77"/>
      <c r="K7" s="68"/>
      <c r="L7" s="75"/>
      <c r="M7" s="76"/>
      <c r="N7" s="76"/>
      <c r="O7" s="77"/>
      <c r="P7" s="68"/>
      <c r="Q7" s="75"/>
      <c r="R7" s="76"/>
      <c r="S7" s="76"/>
      <c r="T7" s="77"/>
      <c r="U7" s="68"/>
      <c r="V7" s="77"/>
      <c r="W7" s="77"/>
      <c r="X7" s="77"/>
      <c r="Y7" s="77"/>
      <c r="Z7" s="75"/>
    </row>
    <row r="8" spans="1:26" x14ac:dyDescent="0.25">
      <c r="A8" s="80">
        <v>122</v>
      </c>
      <c r="B8" s="81" t="s">
        <v>94</v>
      </c>
      <c r="C8" s="81" t="s">
        <v>154</v>
      </c>
      <c r="D8" s="81" t="s">
        <v>138</v>
      </c>
      <c r="E8" s="81" t="s">
        <v>190</v>
      </c>
      <c r="F8" s="85" t="s">
        <v>136</v>
      </c>
      <c r="G8" s="87">
        <v>5.2</v>
      </c>
      <c r="H8" s="88">
        <v>7.5</v>
      </c>
      <c r="I8" s="88">
        <v>6</v>
      </c>
      <c r="J8" s="89">
        <f>(G8*0.25)+(H8*0.65)+(I8*0.1)</f>
        <v>6.7750000000000004</v>
      </c>
      <c r="K8" s="90"/>
      <c r="L8" s="88">
        <v>5.2</v>
      </c>
      <c r="M8" s="88">
        <v>6.4</v>
      </c>
      <c r="N8" s="88">
        <v>6.2</v>
      </c>
      <c r="O8" s="89">
        <f>(L8*0.25)+(M8*0.65)+(N8*0.1)</f>
        <v>6.08</v>
      </c>
      <c r="P8" s="90"/>
      <c r="Q8" s="88"/>
      <c r="R8" s="88"/>
      <c r="S8" s="88"/>
      <c r="T8" s="89">
        <f>(Q8*0.25)+(R8*0.65)+(S8*0.1)</f>
        <v>0</v>
      </c>
      <c r="U8" s="90"/>
      <c r="V8" s="89">
        <f>J8</f>
        <v>6.7750000000000004</v>
      </c>
      <c r="W8" s="89">
        <f>O8</f>
        <v>6.08</v>
      </c>
      <c r="X8" s="89"/>
      <c r="Y8" s="89">
        <f>AVERAGE(V8:X8)</f>
        <v>6.4275000000000002</v>
      </c>
      <c r="Z8" s="91">
        <v>1</v>
      </c>
    </row>
    <row r="9" spans="1:26" ht="12.75" customHeight="1" x14ac:dyDescent="0.25">
      <c r="A9" s="78">
        <v>149</v>
      </c>
      <c r="B9" s="79" t="s">
        <v>217</v>
      </c>
      <c r="C9" s="83"/>
      <c r="D9" s="83"/>
      <c r="E9" s="79" t="s">
        <v>218</v>
      </c>
      <c r="F9" s="84" t="s">
        <v>136</v>
      </c>
      <c r="G9" s="75"/>
      <c r="H9" s="76"/>
      <c r="I9" s="76"/>
      <c r="J9" s="77"/>
      <c r="K9" s="68"/>
      <c r="L9" s="75"/>
      <c r="M9" s="76"/>
      <c r="N9" s="76"/>
      <c r="O9" s="77"/>
      <c r="P9" s="68"/>
      <c r="Q9" s="75"/>
      <c r="R9" s="76"/>
      <c r="S9" s="76"/>
      <c r="T9" s="77"/>
      <c r="U9" s="68"/>
      <c r="V9" s="77"/>
      <c r="W9" s="77"/>
      <c r="X9" s="77"/>
      <c r="Y9" s="77"/>
      <c r="Z9" s="75"/>
    </row>
    <row r="10" spans="1:26" ht="12.75" customHeight="1" x14ac:dyDescent="0.25">
      <c r="A10" s="80">
        <v>151</v>
      </c>
      <c r="B10" s="81" t="s">
        <v>114</v>
      </c>
      <c r="C10" s="81" t="s">
        <v>144</v>
      </c>
      <c r="D10" s="81" t="s">
        <v>137</v>
      </c>
      <c r="E10" s="81" t="s">
        <v>115</v>
      </c>
      <c r="F10" s="85" t="s">
        <v>136</v>
      </c>
      <c r="G10" s="87">
        <v>5</v>
      </c>
      <c r="H10" s="88">
        <v>6.7</v>
      </c>
      <c r="I10" s="88">
        <v>6.2</v>
      </c>
      <c r="J10" s="89">
        <f>(G10*0.25)+(H10*0.65)+(I10*0.1)</f>
        <v>6.2250000000000005</v>
      </c>
      <c r="K10" s="90"/>
      <c r="L10" s="88">
        <v>5.8</v>
      </c>
      <c r="M10" s="88">
        <v>5.9</v>
      </c>
      <c r="N10" s="88">
        <v>6.2</v>
      </c>
      <c r="O10" s="89">
        <f>(L10*0.25)+(M10*0.65)+(N10*0.1)</f>
        <v>5.9050000000000002</v>
      </c>
      <c r="P10" s="90"/>
      <c r="Q10" s="88"/>
      <c r="R10" s="88"/>
      <c r="S10" s="88"/>
      <c r="T10" s="89">
        <f>(Q10*0.25)+(R10*0.65)+(S10*0.1)</f>
        <v>0</v>
      </c>
      <c r="U10" s="90"/>
      <c r="V10" s="89">
        <f>J10</f>
        <v>6.2250000000000005</v>
      </c>
      <c r="W10" s="89">
        <f>O10</f>
        <v>5.9050000000000002</v>
      </c>
      <c r="X10" s="89"/>
      <c r="Y10" s="89">
        <f>AVERAGE(V10:X10)</f>
        <v>6.0650000000000004</v>
      </c>
      <c r="Z10" s="91">
        <v>2</v>
      </c>
    </row>
    <row r="11" spans="1:26" x14ac:dyDescent="0.25">
      <c r="A11" s="78">
        <v>110</v>
      </c>
      <c r="B11" s="79" t="s">
        <v>180</v>
      </c>
      <c r="C11" s="83"/>
      <c r="D11" s="83"/>
      <c r="E11" s="79" t="s">
        <v>185</v>
      </c>
      <c r="F11" s="84" t="s">
        <v>136</v>
      </c>
      <c r="G11" s="75"/>
      <c r="H11" s="76"/>
      <c r="I11" s="76"/>
      <c r="J11" s="77"/>
      <c r="K11" s="68"/>
      <c r="L11" s="75"/>
      <c r="M11" s="76"/>
      <c r="N11" s="76"/>
      <c r="O11" s="77"/>
      <c r="P11" s="68"/>
      <c r="Q11" s="75"/>
      <c r="R11" s="76"/>
      <c r="S11" s="76"/>
      <c r="T11" s="77"/>
      <c r="U11" s="68"/>
      <c r="V11" s="77"/>
      <c r="W11" s="77"/>
      <c r="X11" s="77"/>
      <c r="Y11" s="77"/>
      <c r="Z11" s="75"/>
    </row>
    <row r="12" spans="1:26" x14ac:dyDescent="0.25">
      <c r="A12" s="80">
        <v>114</v>
      </c>
      <c r="B12" s="81" t="s">
        <v>181</v>
      </c>
      <c r="C12" s="81" t="s">
        <v>225</v>
      </c>
      <c r="D12" s="81" t="s">
        <v>183</v>
      </c>
      <c r="E12" s="81" t="s">
        <v>188</v>
      </c>
      <c r="F12" s="85" t="s">
        <v>133</v>
      </c>
      <c r="G12" s="87">
        <v>4</v>
      </c>
      <c r="H12" s="88">
        <v>5.6</v>
      </c>
      <c r="I12" s="88">
        <v>4.8</v>
      </c>
      <c r="J12" s="89">
        <f>(G12*0.25)+(H12*0.65)+(I12*0.1)</f>
        <v>5.1199999999999992</v>
      </c>
      <c r="K12" s="90"/>
      <c r="L12" s="88">
        <v>5.2</v>
      </c>
      <c r="M12" s="88">
        <v>5.9</v>
      </c>
      <c r="N12" s="88">
        <v>4.5</v>
      </c>
      <c r="O12" s="89">
        <f>(L12*0.25)+(M12*0.65)+(N12*0.1)</f>
        <v>5.5850000000000009</v>
      </c>
      <c r="P12" s="90"/>
      <c r="Q12" s="88"/>
      <c r="R12" s="88"/>
      <c r="S12" s="88"/>
      <c r="T12" s="89">
        <f>(Q12*0.25)+(R12*0.65)+(S12*0.1)</f>
        <v>0</v>
      </c>
      <c r="U12" s="90"/>
      <c r="V12" s="89">
        <f>J12</f>
        <v>5.1199999999999992</v>
      </c>
      <c r="W12" s="89">
        <f>O12</f>
        <v>5.5850000000000009</v>
      </c>
      <c r="X12" s="89"/>
      <c r="Y12" s="89">
        <f>AVERAGE(V12:X12)</f>
        <v>5.3525</v>
      </c>
      <c r="Z12" s="91">
        <v>3</v>
      </c>
    </row>
    <row r="13" spans="1:26" ht="12.75" customHeight="1" x14ac:dyDescent="0.25">
      <c r="A13" s="78">
        <v>131</v>
      </c>
      <c r="B13" s="79" t="s">
        <v>202</v>
      </c>
      <c r="C13" s="83"/>
      <c r="D13" s="83"/>
      <c r="E13" s="86" t="s">
        <v>213</v>
      </c>
      <c r="F13" s="84" t="s">
        <v>133</v>
      </c>
      <c r="G13" s="75"/>
      <c r="H13" s="76"/>
      <c r="I13" s="76"/>
      <c r="J13" s="77"/>
      <c r="K13" s="68"/>
      <c r="L13" s="75"/>
      <c r="M13" s="76"/>
      <c r="N13" s="76"/>
      <c r="O13" s="77"/>
      <c r="P13" s="68"/>
      <c r="Q13" s="75"/>
      <c r="R13" s="76"/>
      <c r="S13" s="76"/>
      <c r="T13" s="77"/>
      <c r="U13" s="68"/>
      <c r="V13" s="77"/>
      <c r="W13" s="77"/>
      <c r="X13" s="77"/>
      <c r="Y13" s="77"/>
      <c r="Z13" s="75"/>
    </row>
    <row r="14" spans="1:26" ht="12.75" customHeight="1" x14ac:dyDescent="0.25">
      <c r="A14" s="80">
        <v>132</v>
      </c>
      <c r="B14" s="81" t="s">
        <v>203</v>
      </c>
      <c r="C14" s="81" t="s">
        <v>174</v>
      </c>
      <c r="D14" s="81" t="s">
        <v>175</v>
      </c>
      <c r="E14" s="82" t="s">
        <v>213</v>
      </c>
      <c r="F14" s="85" t="s">
        <v>133</v>
      </c>
      <c r="G14" s="87">
        <v>4</v>
      </c>
      <c r="H14" s="88">
        <v>5.4</v>
      </c>
      <c r="I14" s="88">
        <v>5.4</v>
      </c>
      <c r="J14" s="89">
        <f>(G14*0.25)+(H14*0.65)+(I14*0.1)</f>
        <v>5.05</v>
      </c>
      <c r="K14" s="90"/>
      <c r="L14" s="88">
        <v>4.8</v>
      </c>
      <c r="M14" s="88">
        <v>5.3</v>
      </c>
      <c r="N14" s="88">
        <v>3.5</v>
      </c>
      <c r="O14" s="89">
        <f>(L14*0.25)+(M14*0.65)+(N14*0.1)</f>
        <v>4.9949999999999992</v>
      </c>
      <c r="P14" s="90"/>
      <c r="Q14" s="88"/>
      <c r="R14" s="88"/>
      <c r="S14" s="88"/>
      <c r="T14" s="89">
        <f>(Q14*0.25)+(R14*0.65)+(S14*0.1)</f>
        <v>0</v>
      </c>
      <c r="U14" s="90"/>
      <c r="V14" s="89">
        <f>J14</f>
        <v>5.05</v>
      </c>
      <c r="W14" s="89">
        <f>O14</f>
        <v>4.9949999999999992</v>
      </c>
      <c r="X14" s="89"/>
      <c r="Y14" s="89">
        <f>AVERAGE(V14:X14)</f>
        <v>5.0224999999999991</v>
      </c>
      <c r="Z14" s="91"/>
    </row>
    <row r="15" spans="1:26" ht="12.75" customHeight="1" x14ac:dyDescent="0.25">
      <c r="A15" s="78">
        <v>150</v>
      </c>
      <c r="B15" s="79" t="s">
        <v>77</v>
      </c>
      <c r="C15" s="83"/>
      <c r="D15" s="83"/>
      <c r="E15" s="86" t="s">
        <v>208</v>
      </c>
      <c r="F15" s="84" t="s">
        <v>136</v>
      </c>
      <c r="G15" s="75"/>
      <c r="H15" s="76"/>
      <c r="I15" s="76"/>
      <c r="J15" s="77"/>
      <c r="K15" s="68"/>
      <c r="L15" s="75"/>
      <c r="M15" s="76"/>
      <c r="N15" s="76"/>
      <c r="O15" s="77"/>
      <c r="P15" s="68"/>
      <c r="Q15" s="75"/>
      <c r="R15" s="76"/>
      <c r="S15" s="76"/>
      <c r="T15" s="77"/>
      <c r="U15" s="68"/>
      <c r="V15" s="77"/>
      <c r="W15" s="77"/>
      <c r="X15" s="77"/>
      <c r="Y15" s="77"/>
      <c r="Z15" s="75"/>
    </row>
    <row r="16" spans="1:26" ht="12.75" customHeight="1" x14ac:dyDescent="0.25">
      <c r="A16" s="80">
        <v>152</v>
      </c>
      <c r="B16" s="81" t="s">
        <v>116</v>
      </c>
      <c r="C16" s="81" t="s">
        <v>144</v>
      </c>
      <c r="D16" s="81" t="s">
        <v>137</v>
      </c>
      <c r="E16" s="81" t="s">
        <v>115</v>
      </c>
      <c r="F16" s="85" t="s">
        <v>133</v>
      </c>
      <c r="G16" s="87">
        <v>4</v>
      </c>
      <c r="H16" s="88">
        <v>4.2</v>
      </c>
      <c r="I16" s="88">
        <v>6.2</v>
      </c>
      <c r="J16" s="89">
        <f>(G16*0.25)+(H16*0.65)+(I16*0.1)</f>
        <v>4.3500000000000005</v>
      </c>
      <c r="K16" s="90"/>
      <c r="L16" s="88">
        <v>5.2</v>
      </c>
      <c r="M16" s="88">
        <v>5.8</v>
      </c>
      <c r="N16" s="88">
        <v>6.2</v>
      </c>
      <c r="O16" s="89">
        <f>(L16*0.25)+(M16*0.65)+(N16*0.1)</f>
        <v>5.69</v>
      </c>
      <c r="P16" s="90"/>
      <c r="Q16" s="88"/>
      <c r="R16" s="88"/>
      <c r="S16" s="88"/>
      <c r="T16" s="89">
        <f>(Q16*0.25)+(R16*0.65)+(S16*0.1)</f>
        <v>0</v>
      </c>
      <c r="U16" s="90"/>
      <c r="V16" s="89">
        <f>J16</f>
        <v>4.3500000000000005</v>
      </c>
      <c r="W16" s="89">
        <f>O16</f>
        <v>5.69</v>
      </c>
      <c r="X16" s="89"/>
      <c r="Y16" s="89">
        <f>AVERAGE(V16:X16)</f>
        <v>5.0200000000000005</v>
      </c>
      <c r="Z16" s="91"/>
    </row>
    <row r="17" spans="1:26" x14ac:dyDescent="0.25">
      <c r="A17" s="78">
        <v>133</v>
      </c>
      <c r="B17" s="79" t="s">
        <v>224</v>
      </c>
      <c r="C17" s="83"/>
      <c r="D17" s="83"/>
      <c r="E17" s="86" t="s">
        <v>168</v>
      </c>
      <c r="F17" s="84" t="s">
        <v>133</v>
      </c>
      <c r="G17" s="75"/>
      <c r="H17" s="76"/>
      <c r="I17" s="76"/>
      <c r="J17" s="77"/>
      <c r="K17" s="68"/>
      <c r="L17" s="75"/>
      <c r="M17" s="76"/>
      <c r="N17" s="76"/>
      <c r="O17" s="77"/>
      <c r="P17" s="68"/>
      <c r="Q17" s="75"/>
      <c r="R17" s="76"/>
      <c r="S17" s="76"/>
      <c r="T17" s="77"/>
      <c r="U17" s="68"/>
      <c r="V17" s="77"/>
      <c r="W17" s="77"/>
      <c r="X17" s="77"/>
      <c r="Y17" s="77"/>
      <c r="Z17" s="75"/>
    </row>
    <row r="18" spans="1:26" x14ac:dyDescent="0.25">
      <c r="A18" s="80">
        <v>134</v>
      </c>
      <c r="B18" s="81" t="s">
        <v>195</v>
      </c>
      <c r="C18" s="81" t="s">
        <v>140</v>
      </c>
      <c r="D18" s="81" t="s">
        <v>176</v>
      </c>
      <c r="E18" s="82" t="s">
        <v>168</v>
      </c>
      <c r="F18" s="85" t="s">
        <v>133</v>
      </c>
      <c r="G18" s="87">
        <v>3</v>
      </c>
      <c r="H18" s="88">
        <v>2.9</v>
      </c>
      <c r="I18" s="88">
        <v>6.2</v>
      </c>
      <c r="J18" s="89">
        <f>(G18*0.25)+(H18*0.65)+(I18*0.1)</f>
        <v>3.2549999999999999</v>
      </c>
      <c r="K18" s="90"/>
      <c r="L18" s="88">
        <v>4.8</v>
      </c>
      <c r="M18" s="88">
        <v>5.2</v>
      </c>
      <c r="N18" s="88">
        <v>6</v>
      </c>
      <c r="O18" s="89">
        <f>(L18*0.25)+(M18*0.65)+(N18*0.1)</f>
        <v>5.18</v>
      </c>
      <c r="P18" s="90"/>
      <c r="Q18" s="88"/>
      <c r="R18" s="88"/>
      <c r="S18" s="88"/>
      <c r="T18" s="89">
        <f>(Q18*0.25)+(R18*0.65)+(S18*0.1)</f>
        <v>0</v>
      </c>
      <c r="U18" s="90"/>
      <c r="V18" s="89">
        <f>J18</f>
        <v>3.2549999999999999</v>
      </c>
      <c r="W18" s="89">
        <f>O18</f>
        <v>5.18</v>
      </c>
      <c r="X18" s="89"/>
      <c r="Y18" s="89">
        <f>AVERAGE(V18:X18)</f>
        <v>4.2174999999999994</v>
      </c>
      <c r="Z18" s="91"/>
    </row>
    <row r="19" spans="1:26" ht="12.75" customHeight="1" x14ac:dyDescent="0.25">
      <c r="A19" s="78">
        <v>111</v>
      </c>
      <c r="B19" s="79" t="s">
        <v>196</v>
      </c>
      <c r="C19" s="83"/>
      <c r="D19" s="83"/>
      <c r="E19" s="79" t="s">
        <v>209</v>
      </c>
      <c r="F19" s="84" t="s">
        <v>136</v>
      </c>
      <c r="G19" s="75"/>
      <c r="H19" s="76"/>
      <c r="I19" s="76"/>
      <c r="J19" s="77"/>
      <c r="K19" s="68"/>
      <c r="L19" s="75"/>
      <c r="M19" s="76"/>
      <c r="N19" s="76"/>
      <c r="O19" s="77"/>
      <c r="P19" s="68"/>
      <c r="Q19" s="75"/>
      <c r="R19" s="76"/>
      <c r="S19" s="76"/>
      <c r="T19" s="77"/>
      <c r="U19" s="68"/>
      <c r="V19" s="77"/>
      <c r="W19" s="77"/>
      <c r="X19" s="77"/>
      <c r="Y19" s="77"/>
      <c r="Z19" s="75"/>
    </row>
    <row r="20" spans="1:26" ht="12.75" customHeight="1" x14ac:dyDescent="0.25">
      <c r="A20" s="80">
        <v>135</v>
      </c>
      <c r="B20" s="81" t="s">
        <v>167</v>
      </c>
      <c r="C20" s="81" t="s">
        <v>182</v>
      </c>
      <c r="D20" s="81" t="s">
        <v>183</v>
      </c>
      <c r="E20" s="82" t="s">
        <v>168</v>
      </c>
      <c r="F20" s="85" t="s">
        <v>133</v>
      </c>
      <c r="G20" s="87"/>
      <c r="H20" s="88"/>
      <c r="I20" s="88"/>
      <c r="J20" s="89">
        <f>(G20*0.25)+(H20*0.65)+(I20*0.1)</f>
        <v>0</v>
      </c>
      <c r="K20" s="90"/>
      <c r="L20" s="88"/>
      <c r="M20" s="88"/>
      <c r="N20" s="88"/>
      <c r="O20" s="89">
        <f>(L20*0.25)+(M20*0.65)+(N20*0.1)</f>
        <v>0</v>
      </c>
      <c r="P20" s="90"/>
      <c r="Q20" s="88"/>
      <c r="R20" s="88"/>
      <c r="S20" s="88"/>
      <c r="T20" s="89">
        <f>(Q20*0.25)+(R20*0.65)+(S20*0.1)</f>
        <v>0</v>
      </c>
      <c r="U20" s="90"/>
      <c r="V20" s="89"/>
      <c r="W20" s="89"/>
      <c r="X20" s="89"/>
      <c r="Y20" s="89"/>
      <c r="Z20" s="151" t="s">
        <v>266</v>
      </c>
    </row>
  </sheetData>
  <mergeCells count="1">
    <mergeCell ref="V4:X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8.88671875" customWidth="1"/>
    <col min="3" max="3" width="20.5546875" customWidth="1"/>
    <col min="4" max="4" width="15" customWidth="1"/>
    <col min="5" max="5" width="26.88671875" customWidth="1"/>
    <col min="6" max="6" width="10.33203125" customWidth="1"/>
    <col min="7" max="14" width="5.6640625" customWidth="1"/>
    <col min="15" max="15" width="7.5546875" customWidth="1"/>
    <col min="16" max="17" width="6.5546875" customWidth="1"/>
    <col min="18" max="18" width="5.6640625" customWidth="1"/>
    <col min="19" max="19" width="3.109375" customWidth="1"/>
    <col min="20" max="23" width="5.6640625" hidden="1" customWidth="1"/>
    <col min="24" max="24" width="6.6640625" hidden="1" customWidth="1"/>
    <col min="25" max="25" width="3.109375" customWidth="1"/>
    <col min="26" max="33" width="5.6640625" customWidth="1"/>
    <col min="34" max="34" width="7.5546875" customWidth="1"/>
    <col min="35" max="36" width="6.5546875" customWidth="1"/>
    <col min="37" max="37" width="5.6640625" customWidth="1"/>
    <col min="38" max="38" width="3.109375" customWidth="1"/>
    <col min="39" max="42" width="5.6640625" hidden="1" customWidth="1"/>
    <col min="43" max="43" width="6.6640625" hidden="1" customWidth="1"/>
    <col min="44" max="44" width="3.109375" customWidth="1"/>
    <col min="45" max="52" width="5.6640625" customWidth="1"/>
    <col min="53" max="53" width="7.5546875" customWidth="1"/>
    <col min="54" max="55" width="6.5546875" customWidth="1"/>
    <col min="56" max="56" width="5.6640625" customWidth="1"/>
    <col min="57" max="57" width="3.109375" customWidth="1"/>
    <col min="58" max="60" width="5.6640625" hidden="1" customWidth="1"/>
    <col min="61" max="62" width="6.6640625" hidden="1" customWidth="1"/>
    <col min="63" max="63" width="3.109375" customWidth="1"/>
    <col min="64" max="67" width="8.6640625" customWidth="1"/>
    <col min="68" max="68" width="11.44140625" customWidth="1"/>
  </cols>
  <sheetData>
    <row r="1" spans="1:68" x14ac:dyDescent="0.25">
      <c r="A1" t="s">
        <v>121</v>
      </c>
      <c r="D1" t="s">
        <v>14</v>
      </c>
      <c r="E1" s="18" t="s">
        <v>251</v>
      </c>
      <c r="F1" s="18"/>
      <c r="G1" t="s">
        <v>14</v>
      </c>
      <c r="I1" s="160" t="str">
        <f>E1</f>
        <v>Krystle Lander</v>
      </c>
      <c r="J1" s="160"/>
      <c r="K1" s="160"/>
      <c r="L1" s="160"/>
      <c r="M1" s="160"/>
      <c r="N1" s="160"/>
      <c r="S1" s="9"/>
      <c r="Y1" s="19"/>
      <c r="Z1" t="s">
        <v>15</v>
      </c>
      <c r="AB1" s="160" t="str">
        <f>E2</f>
        <v>Jenny Scott</v>
      </c>
      <c r="AC1" s="160"/>
      <c r="AD1" s="160"/>
      <c r="AE1" s="160"/>
      <c r="AF1" s="160"/>
      <c r="AG1" s="160"/>
      <c r="AL1" s="9"/>
      <c r="AR1" s="22"/>
      <c r="AS1" t="s">
        <v>16</v>
      </c>
      <c r="AU1">
        <f>E3</f>
        <v>0</v>
      </c>
      <c r="AV1" s="160"/>
      <c r="AW1" s="160"/>
      <c r="AX1" s="160"/>
      <c r="AY1" s="160"/>
      <c r="AZ1" s="160"/>
      <c r="BE1" s="9"/>
      <c r="BK1" s="19"/>
      <c r="BL1" s="7"/>
      <c r="BM1" s="7"/>
      <c r="BN1" s="7"/>
      <c r="BP1" s="7">
        <f ca="1">NOW()</f>
        <v>42550.800448611109</v>
      </c>
    </row>
    <row r="2" spans="1:68" x14ac:dyDescent="0.25">
      <c r="A2" s="1" t="s">
        <v>149</v>
      </c>
      <c r="D2" t="s">
        <v>15</v>
      </c>
      <c r="E2" s="18" t="s">
        <v>265</v>
      </c>
      <c r="F2" s="18"/>
      <c r="S2" s="9"/>
      <c r="Y2" s="19"/>
      <c r="AL2" s="9"/>
      <c r="AR2" s="22"/>
      <c r="BE2" s="9"/>
      <c r="BK2" s="19"/>
      <c r="BL2" s="8"/>
      <c r="BM2" s="8"/>
      <c r="BN2" s="8"/>
      <c r="BP2" s="8">
        <f ca="1">NOW()</f>
        <v>42550.800448611109</v>
      </c>
    </row>
    <row r="3" spans="1:68" x14ac:dyDescent="0.25">
      <c r="A3" t="s">
        <v>229</v>
      </c>
      <c r="C3" s="18" t="s">
        <v>231</v>
      </c>
      <c r="D3" t="s">
        <v>16</v>
      </c>
      <c r="G3" s="161" t="s">
        <v>9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9"/>
      <c r="T3" s="161" t="s">
        <v>11</v>
      </c>
      <c r="U3" s="161"/>
      <c r="V3" s="161"/>
      <c r="W3" s="161"/>
      <c r="Y3" s="19"/>
      <c r="Z3" s="161" t="s">
        <v>9</v>
      </c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9"/>
      <c r="AM3" s="161" t="s">
        <v>11</v>
      </c>
      <c r="AN3" s="161"/>
      <c r="AO3" s="161"/>
      <c r="AP3" s="161"/>
      <c r="AR3" s="22"/>
      <c r="AS3" s="161" t="s">
        <v>9</v>
      </c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9"/>
      <c r="BF3" s="161" t="s">
        <v>11</v>
      </c>
      <c r="BG3" s="161"/>
      <c r="BH3" s="161"/>
      <c r="BI3" s="161"/>
      <c r="BK3" s="19"/>
      <c r="BL3" s="161" t="s">
        <v>29</v>
      </c>
      <c r="BM3" s="160"/>
      <c r="BN3" s="160"/>
      <c r="BO3" s="160"/>
    </row>
    <row r="4" spans="1:68" x14ac:dyDescent="0.25">
      <c r="P4" s="64" t="s">
        <v>26</v>
      </c>
      <c r="Q4" s="64"/>
      <c r="S4" s="21"/>
      <c r="X4" s="64" t="s">
        <v>28</v>
      </c>
      <c r="Y4" s="19"/>
      <c r="AI4" s="64" t="s">
        <v>26</v>
      </c>
      <c r="AJ4" s="64"/>
      <c r="AL4" s="21"/>
      <c r="AQ4" s="64" t="s">
        <v>28</v>
      </c>
      <c r="AR4" s="20"/>
      <c r="BB4" s="64" t="s">
        <v>26</v>
      </c>
      <c r="BC4" s="64"/>
      <c r="BE4" s="21"/>
      <c r="BJ4" s="64" t="s">
        <v>28</v>
      </c>
      <c r="BK4" s="20"/>
      <c r="BL4" s="64"/>
      <c r="BM4" s="64"/>
      <c r="BN4" s="64"/>
      <c r="BO4" s="64"/>
    </row>
    <row r="5" spans="1:68" s="64" customFormat="1" x14ac:dyDescent="0.25">
      <c r="A5" s="64" t="s">
        <v>0</v>
      </c>
      <c r="B5" s="64" t="s">
        <v>1</v>
      </c>
      <c r="C5" s="64" t="s">
        <v>2</v>
      </c>
      <c r="D5" s="64" t="s">
        <v>3</v>
      </c>
      <c r="E5" s="28" t="s">
        <v>75</v>
      </c>
      <c r="F5" s="64" t="s">
        <v>76</v>
      </c>
      <c r="G5" s="64" t="s">
        <v>7</v>
      </c>
      <c r="H5" s="64" t="s">
        <v>33</v>
      </c>
      <c r="I5" s="64" t="s">
        <v>37</v>
      </c>
      <c r="J5" s="64" t="s">
        <v>45</v>
      </c>
      <c r="K5" s="64" t="s">
        <v>38</v>
      </c>
      <c r="L5" s="64" t="s">
        <v>39</v>
      </c>
      <c r="M5" s="64" t="s">
        <v>23</v>
      </c>
      <c r="N5" s="64" t="s">
        <v>40</v>
      </c>
      <c r="O5" s="64" t="s">
        <v>24</v>
      </c>
      <c r="P5" s="64" t="s">
        <v>31</v>
      </c>
      <c r="Q5" s="28" t="s">
        <v>2</v>
      </c>
      <c r="R5" s="64" t="s">
        <v>8</v>
      </c>
      <c r="S5" s="21"/>
      <c r="T5" s="64" t="s">
        <v>147</v>
      </c>
      <c r="U5" s="64" t="s">
        <v>36</v>
      </c>
      <c r="V5" s="64" t="s">
        <v>228</v>
      </c>
      <c r="W5" s="64" t="s">
        <v>24</v>
      </c>
      <c r="X5" s="64" t="s">
        <v>13</v>
      </c>
      <c r="Y5" s="20"/>
      <c r="Z5" s="64" t="s">
        <v>7</v>
      </c>
      <c r="AA5" s="64" t="s">
        <v>33</v>
      </c>
      <c r="AB5" s="64" t="s">
        <v>37</v>
      </c>
      <c r="AC5" s="64" t="s">
        <v>45</v>
      </c>
      <c r="AD5" s="64" t="s">
        <v>38</v>
      </c>
      <c r="AE5" s="64" t="s">
        <v>39</v>
      </c>
      <c r="AF5" s="64" t="s">
        <v>23</v>
      </c>
      <c r="AG5" s="64" t="s">
        <v>40</v>
      </c>
      <c r="AH5" s="64" t="s">
        <v>24</v>
      </c>
      <c r="AI5" s="64" t="s">
        <v>31</v>
      </c>
      <c r="AJ5" s="28" t="s">
        <v>2</v>
      </c>
      <c r="AK5" s="64" t="s">
        <v>8</v>
      </c>
      <c r="AL5" s="21"/>
      <c r="AM5" s="64" t="s">
        <v>147</v>
      </c>
      <c r="AN5" s="64" t="s">
        <v>36</v>
      </c>
      <c r="AO5" s="64" t="s">
        <v>228</v>
      </c>
      <c r="AP5" s="64" t="s">
        <v>24</v>
      </c>
      <c r="AQ5" s="64" t="s">
        <v>13</v>
      </c>
      <c r="AR5" s="20"/>
      <c r="AS5" s="64" t="s">
        <v>7</v>
      </c>
      <c r="AT5" s="64" t="s">
        <v>33</v>
      </c>
      <c r="AU5" s="64" t="s">
        <v>37</v>
      </c>
      <c r="AV5" s="64" t="s">
        <v>45</v>
      </c>
      <c r="AW5" s="64" t="s">
        <v>38</v>
      </c>
      <c r="AX5" s="64" t="s">
        <v>39</v>
      </c>
      <c r="AY5" s="64" t="s">
        <v>23</v>
      </c>
      <c r="AZ5" s="64" t="s">
        <v>40</v>
      </c>
      <c r="BA5" s="64" t="s">
        <v>24</v>
      </c>
      <c r="BB5" s="64" t="s">
        <v>31</v>
      </c>
      <c r="BC5" s="28" t="s">
        <v>2</v>
      </c>
      <c r="BD5" s="64" t="s">
        <v>8</v>
      </c>
      <c r="BE5" s="21"/>
      <c r="BF5" s="64" t="s">
        <v>147</v>
      </c>
      <c r="BG5" s="64" t="s">
        <v>36</v>
      </c>
      <c r="BH5" s="64" t="s">
        <v>228</v>
      </c>
      <c r="BI5" s="64" t="s">
        <v>24</v>
      </c>
      <c r="BJ5" s="64" t="s">
        <v>13</v>
      </c>
      <c r="BK5" s="20"/>
      <c r="BL5" s="64" t="s">
        <v>18</v>
      </c>
      <c r="BM5" s="64" t="s">
        <v>19</v>
      </c>
      <c r="BN5" s="64" t="s">
        <v>20</v>
      </c>
      <c r="BO5" s="64" t="s">
        <v>30</v>
      </c>
      <c r="BP5" s="64" t="s">
        <v>22</v>
      </c>
    </row>
    <row r="6" spans="1:68" x14ac:dyDescent="0.25">
      <c r="S6" s="9"/>
      <c r="Y6" s="19"/>
      <c r="AL6" s="9"/>
      <c r="AR6" s="22"/>
      <c r="BE6" s="9"/>
      <c r="BK6" s="19"/>
    </row>
    <row r="7" spans="1:68" x14ac:dyDescent="0.25">
      <c r="A7" s="78">
        <v>140</v>
      </c>
      <c r="B7" s="79" t="s">
        <v>230</v>
      </c>
      <c r="C7" s="100"/>
      <c r="D7" s="100"/>
      <c r="E7" s="79" t="s">
        <v>139</v>
      </c>
      <c r="F7" s="84" t="s">
        <v>133</v>
      </c>
      <c r="G7" s="17">
        <v>6.8</v>
      </c>
      <c r="H7" s="17">
        <v>7.7</v>
      </c>
      <c r="I7" s="17">
        <v>7.8</v>
      </c>
      <c r="J7" s="17">
        <v>8.5</v>
      </c>
      <c r="K7" s="17">
        <v>8</v>
      </c>
      <c r="L7" s="17">
        <v>8</v>
      </c>
      <c r="M7" s="17">
        <v>6.8</v>
      </c>
      <c r="N7" s="17">
        <v>5.5</v>
      </c>
      <c r="O7" s="5">
        <f t="shared" ref="O7:O12" si="0">SUM(G7:N7)</f>
        <v>59.099999999999994</v>
      </c>
      <c r="P7" s="15"/>
      <c r="Q7" s="15"/>
      <c r="R7" s="15"/>
      <c r="S7" s="9"/>
      <c r="T7" s="10"/>
      <c r="U7" s="10"/>
      <c r="V7" s="10"/>
      <c r="W7" s="11"/>
      <c r="X7" s="11"/>
      <c r="Y7" s="19"/>
      <c r="Z7" s="17">
        <v>7.5</v>
      </c>
      <c r="AA7" s="17">
        <v>8</v>
      </c>
      <c r="AB7" s="17">
        <v>5.5</v>
      </c>
      <c r="AC7" s="17">
        <v>7.5</v>
      </c>
      <c r="AD7" s="17">
        <v>8</v>
      </c>
      <c r="AE7" s="17">
        <v>7.5</v>
      </c>
      <c r="AF7" s="17">
        <v>8</v>
      </c>
      <c r="AG7" s="17">
        <v>7.5</v>
      </c>
      <c r="AH7" s="5">
        <f t="shared" ref="AH7:AH12" si="1">SUM(Z7:AG7)</f>
        <v>59.5</v>
      </c>
      <c r="AI7" s="15"/>
      <c r="AJ7" s="15"/>
      <c r="AK7" s="15"/>
      <c r="AL7" s="9"/>
      <c r="AM7" s="10"/>
      <c r="AN7" s="10"/>
      <c r="AO7" s="10"/>
      <c r="AP7" s="11"/>
      <c r="AQ7" s="11"/>
      <c r="AR7" s="23"/>
      <c r="AS7" s="17"/>
      <c r="AT7" s="17"/>
      <c r="AU7" s="17"/>
      <c r="AV7" s="17"/>
      <c r="AW7" s="17"/>
      <c r="AX7" s="17"/>
      <c r="AY7" s="17"/>
      <c r="AZ7" s="17"/>
      <c r="BA7" s="5">
        <f t="shared" ref="BA7:BA12" si="2">SUM(AS7:AZ7)</f>
        <v>0</v>
      </c>
      <c r="BB7" s="15"/>
      <c r="BC7" s="15"/>
      <c r="BD7" s="15"/>
      <c r="BE7" s="9"/>
      <c r="BF7" s="10"/>
      <c r="BG7" s="10"/>
      <c r="BH7" s="10"/>
      <c r="BI7" s="11"/>
      <c r="BJ7" s="11"/>
      <c r="BK7" s="24"/>
      <c r="BL7" s="11"/>
      <c r="BM7" s="11"/>
      <c r="BN7" s="11"/>
      <c r="BO7" s="11"/>
      <c r="BP7" s="9"/>
    </row>
    <row r="8" spans="1:68" x14ac:dyDescent="0.25">
      <c r="A8" s="99">
        <v>139</v>
      </c>
      <c r="B8" s="52" t="s">
        <v>104</v>
      </c>
      <c r="C8" s="53"/>
      <c r="D8" s="53"/>
      <c r="E8" s="54" t="s">
        <v>186</v>
      </c>
      <c r="F8" s="101" t="s">
        <v>136</v>
      </c>
      <c r="G8" s="17">
        <v>6.8</v>
      </c>
      <c r="H8" s="17">
        <v>6.4</v>
      </c>
      <c r="I8" s="17">
        <v>7.7</v>
      </c>
      <c r="J8" s="17">
        <v>7.8</v>
      </c>
      <c r="K8" s="17">
        <v>7.5</v>
      </c>
      <c r="L8" s="17">
        <v>6.5</v>
      </c>
      <c r="M8" s="17">
        <v>6.9</v>
      </c>
      <c r="N8" s="17">
        <v>5</v>
      </c>
      <c r="O8" s="5">
        <f t="shared" si="0"/>
        <v>54.6</v>
      </c>
      <c r="P8" s="15"/>
      <c r="Q8" s="15"/>
      <c r="R8" s="15"/>
      <c r="S8" s="9"/>
      <c r="T8" s="9"/>
      <c r="U8" s="9"/>
      <c r="V8" s="9"/>
      <c r="W8" s="9"/>
      <c r="X8" s="9"/>
      <c r="Y8" s="19"/>
      <c r="Z8" s="17">
        <v>6</v>
      </c>
      <c r="AA8" s="17">
        <v>7</v>
      </c>
      <c r="AB8" s="17">
        <v>6.5</v>
      </c>
      <c r="AC8" s="17">
        <v>6</v>
      </c>
      <c r="AD8" s="17">
        <v>6</v>
      </c>
      <c r="AE8" s="17">
        <v>6</v>
      </c>
      <c r="AF8" s="17">
        <v>7</v>
      </c>
      <c r="AG8" s="17">
        <v>6.5</v>
      </c>
      <c r="AH8" s="5">
        <f t="shared" si="1"/>
        <v>51</v>
      </c>
      <c r="AI8" s="15"/>
      <c r="AJ8" s="15"/>
      <c r="AK8" s="15"/>
      <c r="AL8" s="9"/>
      <c r="AM8" s="9"/>
      <c r="AN8" s="9"/>
      <c r="AO8" s="9"/>
      <c r="AP8" s="9"/>
      <c r="AQ8" s="9"/>
      <c r="AR8" s="22"/>
      <c r="AS8" s="17"/>
      <c r="AT8" s="17"/>
      <c r="AU8" s="17"/>
      <c r="AV8" s="17"/>
      <c r="AW8" s="17"/>
      <c r="AX8" s="17"/>
      <c r="AY8" s="17"/>
      <c r="AZ8" s="17"/>
      <c r="BA8" s="5">
        <f t="shared" si="2"/>
        <v>0</v>
      </c>
      <c r="BB8" s="15"/>
      <c r="BC8" s="15"/>
      <c r="BD8" s="15"/>
      <c r="BE8" s="9"/>
      <c r="BF8" s="9"/>
      <c r="BG8" s="9"/>
      <c r="BH8" s="9"/>
      <c r="BI8" s="9"/>
      <c r="BJ8" s="9"/>
      <c r="BK8" s="19"/>
      <c r="BL8" s="9"/>
      <c r="BM8" s="9"/>
      <c r="BN8" s="9"/>
      <c r="BO8" s="9"/>
      <c r="BP8" s="9"/>
    </row>
    <row r="9" spans="1:68" x14ac:dyDescent="0.25">
      <c r="A9" s="99">
        <v>141</v>
      </c>
      <c r="B9" s="52" t="s">
        <v>108</v>
      </c>
      <c r="C9" s="53"/>
      <c r="D9" s="53"/>
      <c r="E9" s="54" t="s">
        <v>109</v>
      </c>
      <c r="F9" s="101" t="s">
        <v>133</v>
      </c>
      <c r="G9" s="17">
        <v>6.5</v>
      </c>
      <c r="H9" s="17">
        <v>6.5</v>
      </c>
      <c r="I9" s="17">
        <v>6.8</v>
      </c>
      <c r="J9" s="17">
        <v>7</v>
      </c>
      <c r="K9" s="17">
        <v>7</v>
      </c>
      <c r="L9" s="17">
        <v>7</v>
      </c>
      <c r="M9" s="17">
        <v>6.8</v>
      </c>
      <c r="N9" s="17">
        <v>5</v>
      </c>
      <c r="O9" s="5">
        <f t="shared" si="0"/>
        <v>52.599999999999994</v>
      </c>
      <c r="P9" s="15"/>
      <c r="Q9" s="15"/>
      <c r="R9" s="15"/>
      <c r="S9" s="9"/>
      <c r="T9" s="9"/>
      <c r="U9" s="9"/>
      <c r="V9" s="9"/>
      <c r="W9" s="9"/>
      <c r="X9" s="9"/>
      <c r="Y9" s="19"/>
      <c r="Z9" s="17">
        <v>5.5</v>
      </c>
      <c r="AA9" s="17">
        <v>7</v>
      </c>
      <c r="AB9" s="17">
        <v>5</v>
      </c>
      <c r="AC9" s="17">
        <v>6.5</v>
      </c>
      <c r="AD9" s="17">
        <v>6</v>
      </c>
      <c r="AE9" s="17">
        <v>5.8</v>
      </c>
      <c r="AF9" s="17">
        <v>6.5</v>
      </c>
      <c r="AG9" s="17">
        <v>6</v>
      </c>
      <c r="AH9" s="5">
        <f t="shared" si="1"/>
        <v>48.3</v>
      </c>
      <c r="AI9" s="15"/>
      <c r="AJ9" s="15"/>
      <c r="AK9" s="15"/>
      <c r="AL9" s="9"/>
      <c r="AM9" s="9"/>
      <c r="AN9" s="9"/>
      <c r="AO9" s="9"/>
      <c r="AP9" s="9"/>
      <c r="AQ9" s="9"/>
      <c r="AR9" s="22"/>
      <c r="AS9" s="17"/>
      <c r="AT9" s="17"/>
      <c r="AU9" s="17"/>
      <c r="AV9" s="17"/>
      <c r="AW9" s="17"/>
      <c r="AX9" s="17"/>
      <c r="AY9" s="17"/>
      <c r="AZ9" s="17"/>
      <c r="BA9" s="5">
        <f t="shared" si="2"/>
        <v>0</v>
      </c>
      <c r="BB9" s="15"/>
      <c r="BC9" s="15"/>
      <c r="BD9" s="15"/>
      <c r="BE9" s="9"/>
      <c r="BF9" s="9"/>
      <c r="BG9" s="9"/>
      <c r="BH9" s="9"/>
      <c r="BI9" s="9"/>
      <c r="BJ9" s="9"/>
      <c r="BK9" s="19"/>
      <c r="BL9" s="9"/>
      <c r="BM9" s="9"/>
      <c r="BN9" s="9"/>
      <c r="BO9" s="9"/>
      <c r="BP9" s="9"/>
    </row>
    <row r="10" spans="1:68" x14ac:dyDescent="0.25">
      <c r="A10" s="99">
        <v>142</v>
      </c>
      <c r="B10" s="52" t="s">
        <v>99</v>
      </c>
      <c r="C10" s="53"/>
      <c r="D10" s="53"/>
      <c r="E10" s="54" t="s">
        <v>156</v>
      </c>
      <c r="F10" s="101" t="s">
        <v>136</v>
      </c>
      <c r="G10" s="17">
        <v>6.2</v>
      </c>
      <c r="H10" s="17">
        <v>6.9</v>
      </c>
      <c r="I10" s="17">
        <v>6.2</v>
      </c>
      <c r="J10" s="17">
        <v>6.8</v>
      </c>
      <c r="K10" s="17">
        <v>6.8</v>
      </c>
      <c r="L10" s="17">
        <v>6.8</v>
      </c>
      <c r="M10" s="17">
        <v>6.8</v>
      </c>
      <c r="N10" s="17">
        <v>6</v>
      </c>
      <c r="O10" s="5">
        <f t="shared" si="0"/>
        <v>52.499999999999993</v>
      </c>
      <c r="P10" s="15"/>
      <c r="Q10" s="15"/>
      <c r="R10" s="15"/>
      <c r="S10" s="9"/>
      <c r="T10" s="9"/>
      <c r="U10" s="9"/>
      <c r="V10" s="9"/>
      <c r="W10" s="9"/>
      <c r="X10" s="9"/>
      <c r="Y10" s="19"/>
      <c r="Z10" s="17">
        <v>6</v>
      </c>
      <c r="AA10" s="17">
        <v>6.5</v>
      </c>
      <c r="AB10" s="17">
        <v>6.5</v>
      </c>
      <c r="AC10" s="17">
        <v>6.5</v>
      </c>
      <c r="AD10" s="17">
        <v>6</v>
      </c>
      <c r="AE10" s="17">
        <v>6</v>
      </c>
      <c r="AF10" s="17">
        <v>7</v>
      </c>
      <c r="AG10" s="17">
        <v>7</v>
      </c>
      <c r="AH10" s="5">
        <f t="shared" si="1"/>
        <v>51.5</v>
      </c>
      <c r="AI10" s="15"/>
      <c r="AJ10" s="15"/>
      <c r="AK10" s="15"/>
      <c r="AL10" s="9"/>
      <c r="AM10" s="9"/>
      <c r="AN10" s="9"/>
      <c r="AO10" s="9"/>
      <c r="AP10" s="9"/>
      <c r="AQ10" s="9"/>
      <c r="AR10" s="22"/>
      <c r="AS10" s="17"/>
      <c r="AT10" s="17"/>
      <c r="AU10" s="17"/>
      <c r="AV10" s="17"/>
      <c r="AW10" s="17"/>
      <c r="AX10" s="17"/>
      <c r="AY10" s="17"/>
      <c r="AZ10" s="17"/>
      <c r="BA10" s="5">
        <f t="shared" si="2"/>
        <v>0</v>
      </c>
      <c r="BB10" s="15"/>
      <c r="BC10" s="15"/>
      <c r="BD10" s="15"/>
      <c r="BE10" s="9"/>
      <c r="BF10" s="9"/>
      <c r="BG10" s="9"/>
      <c r="BH10" s="9"/>
      <c r="BI10" s="9"/>
      <c r="BJ10" s="9"/>
      <c r="BK10" s="19"/>
      <c r="BL10" s="9"/>
      <c r="BM10" s="9"/>
      <c r="BN10" s="9"/>
      <c r="BO10" s="9"/>
      <c r="BP10" s="9"/>
    </row>
    <row r="11" spans="1:68" x14ac:dyDescent="0.25">
      <c r="A11" s="99">
        <v>143</v>
      </c>
      <c r="B11" s="52" t="s">
        <v>83</v>
      </c>
      <c r="C11" s="53"/>
      <c r="D11" s="53"/>
      <c r="E11" s="54" t="s">
        <v>184</v>
      </c>
      <c r="F11" s="101" t="s">
        <v>133</v>
      </c>
      <c r="G11" s="17">
        <v>5</v>
      </c>
      <c r="H11" s="17">
        <v>6.5</v>
      </c>
      <c r="I11" s="17">
        <v>6.4</v>
      </c>
      <c r="J11" s="17">
        <v>6</v>
      </c>
      <c r="K11" s="17">
        <v>5.8</v>
      </c>
      <c r="L11" s="17">
        <v>6</v>
      </c>
      <c r="M11" s="17">
        <v>6.4</v>
      </c>
      <c r="N11" s="17">
        <v>6</v>
      </c>
      <c r="O11" s="5">
        <f t="shared" si="0"/>
        <v>48.1</v>
      </c>
      <c r="P11" s="15"/>
      <c r="Q11" s="15"/>
      <c r="R11" s="15"/>
      <c r="S11" s="9"/>
      <c r="T11" s="9"/>
      <c r="U11" s="9"/>
      <c r="V11" s="9"/>
      <c r="W11" s="9"/>
      <c r="X11" s="9"/>
      <c r="Y11" s="19"/>
      <c r="Z11" s="17">
        <v>5</v>
      </c>
      <c r="AA11" s="17">
        <v>5.5</v>
      </c>
      <c r="AB11" s="17">
        <v>5.5</v>
      </c>
      <c r="AC11" s="17">
        <v>6.5</v>
      </c>
      <c r="AD11" s="17">
        <v>6.5</v>
      </c>
      <c r="AE11" s="17">
        <v>5.5</v>
      </c>
      <c r="AF11" s="17">
        <v>6.5</v>
      </c>
      <c r="AG11" s="17">
        <v>6</v>
      </c>
      <c r="AH11" s="5">
        <f t="shared" si="1"/>
        <v>47</v>
      </c>
      <c r="AI11" s="15"/>
      <c r="AJ11" s="15"/>
      <c r="AK11" s="15"/>
      <c r="AL11" s="9"/>
      <c r="AM11" s="9"/>
      <c r="AN11" s="9"/>
      <c r="AO11" s="9"/>
      <c r="AP11" s="9"/>
      <c r="AQ11" s="9"/>
      <c r="AR11" s="22"/>
      <c r="AS11" s="17"/>
      <c r="AT11" s="17"/>
      <c r="AU11" s="17"/>
      <c r="AV11" s="17"/>
      <c r="AW11" s="17"/>
      <c r="AX11" s="17"/>
      <c r="AY11" s="17"/>
      <c r="AZ11" s="17"/>
      <c r="BA11" s="5">
        <f t="shared" si="2"/>
        <v>0</v>
      </c>
      <c r="BB11" s="15"/>
      <c r="BC11" s="15"/>
      <c r="BD11" s="15"/>
      <c r="BE11" s="9"/>
      <c r="BF11" s="9"/>
      <c r="BG11" s="9"/>
      <c r="BH11" s="9"/>
      <c r="BI11" s="9"/>
      <c r="BJ11" s="9"/>
      <c r="BK11" s="19"/>
      <c r="BL11" s="9"/>
      <c r="BM11" s="9"/>
      <c r="BN11" s="9"/>
      <c r="BO11" s="9"/>
      <c r="BP11" s="9"/>
    </row>
    <row r="12" spans="1:68" x14ac:dyDescent="0.25">
      <c r="A12" s="99">
        <v>144</v>
      </c>
      <c r="B12" s="52" t="s">
        <v>110</v>
      </c>
      <c r="C12" s="53"/>
      <c r="D12" s="53"/>
      <c r="E12" s="52" t="s">
        <v>158</v>
      </c>
      <c r="F12" s="101" t="s">
        <v>136</v>
      </c>
      <c r="G12" s="17">
        <v>6.2</v>
      </c>
      <c r="H12" s="17">
        <v>7</v>
      </c>
      <c r="I12" s="17">
        <v>7</v>
      </c>
      <c r="J12" s="17">
        <v>6</v>
      </c>
      <c r="K12" s="17">
        <v>7.4</v>
      </c>
      <c r="L12" s="17">
        <v>7</v>
      </c>
      <c r="M12" s="17">
        <v>6.4</v>
      </c>
      <c r="N12" s="17">
        <v>5.8</v>
      </c>
      <c r="O12" s="5">
        <f t="shared" si="0"/>
        <v>52.8</v>
      </c>
      <c r="P12" s="15"/>
      <c r="Q12" s="15"/>
      <c r="R12" s="15"/>
      <c r="S12" s="9"/>
      <c r="T12" s="9"/>
      <c r="U12" s="9"/>
      <c r="V12" s="9"/>
      <c r="W12" s="9"/>
      <c r="X12" s="9"/>
      <c r="Y12" s="19"/>
      <c r="Z12" s="17">
        <v>6.5</v>
      </c>
      <c r="AA12" s="17">
        <v>6.5</v>
      </c>
      <c r="AB12" s="17">
        <v>6</v>
      </c>
      <c r="AC12" s="17">
        <v>6</v>
      </c>
      <c r="AD12" s="17">
        <v>6.5</v>
      </c>
      <c r="AE12" s="17">
        <v>6.5</v>
      </c>
      <c r="AF12" s="17">
        <v>6.5</v>
      </c>
      <c r="AG12" s="17">
        <v>6.5</v>
      </c>
      <c r="AH12" s="5">
        <f t="shared" si="1"/>
        <v>51</v>
      </c>
      <c r="AI12" s="15"/>
      <c r="AJ12" s="15"/>
      <c r="AK12" s="15"/>
      <c r="AL12" s="9"/>
      <c r="AM12" s="9"/>
      <c r="AN12" s="9"/>
      <c r="AO12" s="9"/>
      <c r="AP12" s="9"/>
      <c r="AQ12" s="9"/>
      <c r="AR12" s="22"/>
      <c r="AS12" s="17"/>
      <c r="AT12" s="17"/>
      <c r="AU12" s="17"/>
      <c r="AV12" s="17"/>
      <c r="AW12" s="17"/>
      <c r="AX12" s="17"/>
      <c r="AY12" s="17"/>
      <c r="AZ12" s="17"/>
      <c r="BA12" s="5">
        <f t="shared" si="2"/>
        <v>0</v>
      </c>
      <c r="BB12" s="15"/>
      <c r="BC12" s="15"/>
      <c r="BD12" s="15"/>
      <c r="BE12" s="9"/>
      <c r="BF12" s="9"/>
      <c r="BG12" s="9"/>
      <c r="BH12" s="9"/>
      <c r="BI12" s="9"/>
      <c r="BJ12" s="9"/>
      <c r="BK12" s="19"/>
      <c r="BL12" s="9"/>
      <c r="BM12" s="9"/>
      <c r="BN12" s="9"/>
      <c r="BO12" s="9"/>
      <c r="BP12" s="9"/>
    </row>
    <row r="13" spans="1:68" x14ac:dyDescent="0.25">
      <c r="A13" s="80">
        <v>147</v>
      </c>
      <c r="B13" s="81" t="s">
        <v>100</v>
      </c>
      <c r="C13" s="82" t="s">
        <v>134</v>
      </c>
      <c r="D13" s="81" t="s">
        <v>206</v>
      </c>
      <c r="E13" s="82" t="s">
        <v>101</v>
      </c>
      <c r="F13" s="85" t="s">
        <v>136</v>
      </c>
      <c r="G13" s="107"/>
      <c r="H13" s="108"/>
      <c r="I13" s="108"/>
      <c r="J13" s="108"/>
      <c r="K13" s="108"/>
      <c r="L13" s="108"/>
      <c r="M13" s="108" t="s">
        <v>25</v>
      </c>
      <c r="N13" s="108"/>
      <c r="O13" s="98">
        <f>SUM(O7:O12)</f>
        <v>319.7</v>
      </c>
      <c r="P13" s="98">
        <f>(O13/6)/8</f>
        <v>6.6604166666666664</v>
      </c>
      <c r="Q13" s="96">
        <v>6.2</v>
      </c>
      <c r="R13" s="98">
        <f>(P13*0.9)+(Q13*0.1)</f>
        <v>6.6143749999999999</v>
      </c>
      <c r="S13" s="108"/>
      <c r="T13" s="96"/>
      <c r="U13" s="96"/>
      <c r="V13" s="96"/>
      <c r="W13" s="98">
        <f>(T13*0.25)+(U13*0.5)+(V13*0.25)</f>
        <v>0</v>
      </c>
      <c r="X13" s="98">
        <f>(R13+W13)/2</f>
        <v>3.3071874999999999</v>
      </c>
      <c r="Y13" s="109"/>
      <c r="Z13" s="108"/>
      <c r="AA13" s="108"/>
      <c r="AB13" s="108"/>
      <c r="AC13" s="108"/>
      <c r="AD13" s="108"/>
      <c r="AE13" s="108"/>
      <c r="AF13" s="108" t="s">
        <v>25</v>
      </c>
      <c r="AG13" s="108"/>
      <c r="AH13" s="98">
        <f>SUM(AH7:AH12)</f>
        <v>308.3</v>
      </c>
      <c r="AI13" s="98">
        <f>(AH13/6)/8</f>
        <v>6.4229166666666666</v>
      </c>
      <c r="AJ13" s="96">
        <v>6</v>
      </c>
      <c r="AK13" s="98">
        <f>(AI13*0.9)+(AJ13*0.1)</f>
        <v>6.3806250000000002</v>
      </c>
      <c r="AL13" s="108"/>
      <c r="AM13" s="96"/>
      <c r="AN13" s="96"/>
      <c r="AO13" s="96"/>
      <c r="AP13" s="98">
        <f>(AM13*0.25)+(AN13*0.5)+(AO13*0.25)</f>
        <v>0</v>
      </c>
      <c r="AQ13" s="98">
        <f>(AK13+AP13)/2</f>
        <v>3.1903125000000001</v>
      </c>
      <c r="AR13" s="110"/>
      <c r="AS13" s="108"/>
      <c r="AT13" s="108"/>
      <c r="AU13" s="108"/>
      <c r="AV13" s="108"/>
      <c r="AW13" s="108"/>
      <c r="AX13" s="108"/>
      <c r="AY13" s="108" t="s">
        <v>25</v>
      </c>
      <c r="AZ13" s="108"/>
      <c r="BA13" s="98">
        <f>SUM(BA7:BA12)</f>
        <v>0</v>
      </c>
      <c r="BB13" s="98">
        <f>(BA13/6)/8</f>
        <v>0</v>
      </c>
      <c r="BC13" s="96"/>
      <c r="BD13" s="98">
        <f>(BB13*0.9)+(BC13*0.1)</f>
        <v>0</v>
      </c>
      <c r="BE13" s="108"/>
      <c r="BF13" s="96"/>
      <c r="BG13" s="96"/>
      <c r="BH13" s="96"/>
      <c r="BI13" s="98">
        <f>(BF13*0.25)+(BG13*0.5)+(BH13*0.25)</f>
        <v>0</v>
      </c>
      <c r="BJ13" s="98">
        <f>(BD13+BI13)/2</f>
        <v>0</v>
      </c>
      <c r="BK13" s="111"/>
      <c r="BL13" s="98">
        <f>R13</f>
        <v>6.6143749999999999</v>
      </c>
      <c r="BM13" s="98">
        <f>AK13</f>
        <v>6.3806250000000002</v>
      </c>
      <c r="BN13" s="98"/>
      <c r="BO13" s="98">
        <f>AVERAGE(BL13:BN13)</f>
        <v>6.4975000000000005</v>
      </c>
      <c r="BP13" s="81">
        <v>1</v>
      </c>
    </row>
    <row r="14" spans="1:68" x14ac:dyDescent="0.25">
      <c r="A14" s="78">
        <v>110</v>
      </c>
      <c r="B14" s="79" t="s">
        <v>180</v>
      </c>
      <c r="C14" s="100"/>
      <c r="D14" s="100"/>
      <c r="E14" s="86" t="s">
        <v>185</v>
      </c>
      <c r="F14" s="84" t="s">
        <v>136</v>
      </c>
      <c r="G14" s="17">
        <v>5.9</v>
      </c>
      <c r="H14" s="17">
        <v>5.3</v>
      </c>
      <c r="I14" s="17">
        <v>6</v>
      </c>
      <c r="J14" s="17">
        <v>4.5</v>
      </c>
      <c r="K14" s="17">
        <v>5.5</v>
      </c>
      <c r="L14" s="17">
        <v>5.5</v>
      </c>
      <c r="M14" s="17">
        <v>6.4</v>
      </c>
      <c r="N14" s="17">
        <v>6</v>
      </c>
      <c r="O14" s="5">
        <f t="shared" ref="O14:O19" si="3">SUM(G14:N14)</f>
        <v>45.1</v>
      </c>
      <c r="P14" s="15"/>
      <c r="Q14" s="15"/>
      <c r="R14" s="15"/>
      <c r="S14" s="9"/>
      <c r="T14" s="10"/>
      <c r="U14" s="10"/>
      <c r="V14" s="10"/>
      <c r="W14" s="11"/>
      <c r="X14" s="11"/>
      <c r="Y14" s="19"/>
      <c r="Z14" s="17">
        <v>5.5</v>
      </c>
      <c r="AA14" s="17">
        <v>6.5</v>
      </c>
      <c r="AB14" s="17">
        <v>5.5</v>
      </c>
      <c r="AC14" s="17">
        <v>5</v>
      </c>
      <c r="AD14" s="17">
        <v>6</v>
      </c>
      <c r="AE14" s="17">
        <v>5.5</v>
      </c>
      <c r="AF14" s="17">
        <v>5</v>
      </c>
      <c r="AG14" s="17">
        <v>5</v>
      </c>
      <c r="AH14" s="5">
        <f t="shared" ref="AH14:AH19" si="4">SUM(Z14:AG14)</f>
        <v>44</v>
      </c>
      <c r="AI14" s="15"/>
      <c r="AJ14" s="15"/>
      <c r="AK14" s="15"/>
      <c r="AL14" s="9"/>
      <c r="AM14" s="10"/>
      <c r="AN14" s="10"/>
      <c r="AO14" s="10"/>
      <c r="AP14" s="11"/>
      <c r="AQ14" s="11"/>
      <c r="AR14" s="23"/>
      <c r="AS14" s="17"/>
      <c r="AT14" s="17"/>
      <c r="AU14" s="17"/>
      <c r="AV14" s="17"/>
      <c r="AW14" s="17"/>
      <c r="AX14" s="17"/>
      <c r="AY14" s="17"/>
      <c r="AZ14" s="17"/>
      <c r="BA14" s="5">
        <f t="shared" ref="BA14:BA19" si="5">SUM(AS14:AZ14)</f>
        <v>0</v>
      </c>
      <c r="BB14" s="15"/>
      <c r="BC14" s="15"/>
      <c r="BD14" s="15"/>
      <c r="BE14" s="9"/>
      <c r="BF14" s="10"/>
      <c r="BG14" s="10"/>
      <c r="BH14" s="10"/>
      <c r="BI14" s="11"/>
      <c r="BJ14" s="11"/>
      <c r="BK14" s="24"/>
      <c r="BL14" s="11"/>
      <c r="BM14" s="11"/>
      <c r="BN14" s="11"/>
      <c r="BO14" s="11"/>
      <c r="BP14" s="9"/>
    </row>
    <row r="15" spans="1:68" x14ac:dyDescent="0.25">
      <c r="A15" s="99">
        <v>111</v>
      </c>
      <c r="B15" s="52" t="s">
        <v>196</v>
      </c>
      <c r="C15" s="53"/>
      <c r="D15" s="53"/>
      <c r="E15" s="52" t="s">
        <v>209</v>
      </c>
      <c r="F15" s="101" t="s">
        <v>136</v>
      </c>
      <c r="G15" s="17">
        <v>6.2</v>
      </c>
      <c r="H15" s="17">
        <v>5.4</v>
      </c>
      <c r="I15" s="17">
        <v>6</v>
      </c>
      <c r="J15" s="17">
        <v>4</v>
      </c>
      <c r="K15" s="17">
        <v>5.4</v>
      </c>
      <c r="L15" s="17">
        <v>5.5</v>
      </c>
      <c r="M15" s="17">
        <v>5.6</v>
      </c>
      <c r="N15" s="17">
        <v>5</v>
      </c>
      <c r="O15" s="5">
        <f t="shared" si="3"/>
        <v>43.1</v>
      </c>
      <c r="P15" s="15"/>
      <c r="Q15" s="15"/>
      <c r="R15" s="15"/>
      <c r="S15" s="9"/>
      <c r="T15" s="9"/>
      <c r="U15" s="9"/>
      <c r="V15" s="9"/>
      <c r="W15" s="9"/>
      <c r="X15" s="9"/>
      <c r="Y15" s="19"/>
      <c r="Z15" s="17">
        <v>7</v>
      </c>
      <c r="AA15" s="17">
        <v>6.5</v>
      </c>
      <c r="AB15" s="17">
        <v>6</v>
      </c>
      <c r="AC15" s="17">
        <v>6.5</v>
      </c>
      <c r="AD15" s="17">
        <v>6</v>
      </c>
      <c r="AE15" s="17">
        <v>5.5</v>
      </c>
      <c r="AF15" s="17">
        <v>5.5</v>
      </c>
      <c r="AG15" s="17">
        <v>6</v>
      </c>
      <c r="AH15" s="5">
        <f t="shared" si="4"/>
        <v>49</v>
      </c>
      <c r="AI15" s="15"/>
      <c r="AJ15" s="15"/>
      <c r="AK15" s="15"/>
      <c r="AL15" s="9"/>
      <c r="AM15" s="9"/>
      <c r="AN15" s="9"/>
      <c r="AO15" s="9"/>
      <c r="AP15" s="9"/>
      <c r="AQ15" s="9"/>
      <c r="AR15" s="22"/>
      <c r="AS15" s="17"/>
      <c r="AT15" s="17"/>
      <c r="AU15" s="17"/>
      <c r="AV15" s="17"/>
      <c r="AW15" s="17"/>
      <c r="AX15" s="17"/>
      <c r="AY15" s="17"/>
      <c r="AZ15" s="17"/>
      <c r="BA15" s="5">
        <f t="shared" si="5"/>
        <v>0</v>
      </c>
      <c r="BB15" s="15"/>
      <c r="BC15" s="15"/>
      <c r="BD15" s="15"/>
      <c r="BE15" s="9"/>
      <c r="BF15" s="9"/>
      <c r="BG15" s="9"/>
      <c r="BH15" s="9"/>
      <c r="BI15" s="9"/>
      <c r="BJ15" s="9"/>
      <c r="BK15" s="19"/>
      <c r="BL15" s="9"/>
      <c r="BM15" s="9"/>
      <c r="BN15" s="9"/>
      <c r="BO15" s="9"/>
      <c r="BP15" s="9"/>
    </row>
    <row r="16" spans="1:68" x14ac:dyDescent="0.25">
      <c r="A16" s="99">
        <v>112</v>
      </c>
      <c r="B16" s="52" t="s">
        <v>178</v>
      </c>
      <c r="C16" s="53"/>
      <c r="D16" s="53"/>
      <c r="E16" s="54" t="s">
        <v>187</v>
      </c>
      <c r="F16" s="101" t="s">
        <v>136</v>
      </c>
      <c r="G16" s="17">
        <v>5.9</v>
      </c>
      <c r="H16" s="17">
        <v>5.8</v>
      </c>
      <c r="I16" s="17">
        <v>6.2</v>
      </c>
      <c r="J16" s="17">
        <v>6.2</v>
      </c>
      <c r="K16" s="17">
        <v>5.2</v>
      </c>
      <c r="L16" s="17">
        <v>6.2</v>
      </c>
      <c r="M16" s="17">
        <v>5.8</v>
      </c>
      <c r="N16" s="17">
        <v>4.8</v>
      </c>
      <c r="O16" s="5">
        <f t="shared" si="3"/>
        <v>46.099999999999994</v>
      </c>
      <c r="P16" s="15"/>
      <c r="Q16" s="15"/>
      <c r="R16" s="15"/>
      <c r="S16" s="9"/>
      <c r="T16" s="9"/>
      <c r="U16" s="9"/>
      <c r="V16" s="9"/>
      <c r="W16" s="9"/>
      <c r="X16" s="9"/>
      <c r="Y16" s="19"/>
      <c r="Z16" s="17">
        <v>6</v>
      </c>
      <c r="AA16" s="17">
        <v>6.5</v>
      </c>
      <c r="AB16" s="17">
        <v>5.5</v>
      </c>
      <c r="AC16" s="17">
        <v>6.5</v>
      </c>
      <c r="AD16" s="17">
        <v>6.5</v>
      </c>
      <c r="AE16" s="17">
        <v>6.5</v>
      </c>
      <c r="AF16" s="17">
        <v>6.5</v>
      </c>
      <c r="AG16" s="17">
        <v>6</v>
      </c>
      <c r="AH16" s="5">
        <f t="shared" si="4"/>
        <v>50</v>
      </c>
      <c r="AI16" s="15"/>
      <c r="AJ16" s="15"/>
      <c r="AK16" s="15"/>
      <c r="AL16" s="9"/>
      <c r="AM16" s="9"/>
      <c r="AN16" s="9"/>
      <c r="AO16" s="9"/>
      <c r="AP16" s="9"/>
      <c r="AQ16" s="9"/>
      <c r="AR16" s="22"/>
      <c r="AS16" s="17"/>
      <c r="AT16" s="17"/>
      <c r="AU16" s="17"/>
      <c r="AV16" s="17"/>
      <c r="AW16" s="17"/>
      <c r="AX16" s="17"/>
      <c r="AY16" s="17"/>
      <c r="AZ16" s="17"/>
      <c r="BA16" s="5">
        <f t="shared" si="5"/>
        <v>0</v>
      </c>
      <c r="BB16" s="15"/>
      <c r="BC16" s="15"/>
      <c r="BD16" s="15"/>
      <c r="BE16" s="9"/>
      <c r="BF16" s="9"/>
      <c r="BG16" s="9"/>
      <c r="BH16" s="9"/>
      <c r="BI16" s="9"/>
      <c r="BJ16" s="9"/>
      <c r="BK16" s="19"/>
      <c r="BL16" s="9"/>
      <c r="BM16" s="9"/>
      <c r="BN16" s="9"/>
      <c r="BO16" s="9"/>
      <c r="BP16" s="9"/>
    </row>
    <row r="17" spans="1:72" x14ac:dyDescent="0.25">
      <c r="A17" s="99">
        <v>113</v>
      </c>
      <c r="B17" s="52" t="s">
        <v>163</v>
      </c>
      <c r="C17" s="53"/>
      <c r="D17" s="53"/>
      <c r="E17" s="54" t="s">
        <v>172</v>
      </c>
      <c r="F17" s="101" t="s">
        <v>136</v>
      </c>
      <c r="G17" s="17">
        <v>6</v>
      </c>
      <c r="H17" s="17">
        <v>6.5</v>
      </c>
      <c r="I17" s="17">
        <v>6.3</v>
      </c>
      <c r="J17" s="17">
        <v>7</v>
      </c>
      <c r="K17" s="17">
        <v>6</v>
      </c>
      <c r="L17" s="17">
        <v>6.3</v>
      </c>
      <c r="M17" s="17">
        <v>5.8</v>
      </c>
      <c r="N17" s="17">
        <v>5.4</v>
      </c>
      <c r="O17" s="5">
        <f t="shared" si="3"/>
        <v>49.3</v>
      </c>
      <c r="P17" s="15"/>
      <c r="Q17" s="15"/>
      <c r="R17" s="15"/>
      <c r="S17" s="9"/>
      <c r="T17" s="9"/>
      <c r="U17" s="9"/>
      <c r="V17" s="9"/>
      <c r="W17" s="9"/>
      <c r="X17" s="9"/>
      <c r="Y17" s="19"/>
      <c r="Z17" s="17">
        <v>6.5</v>
      </c>
      <c r="AA17" s="17">
        <v>6.5</v>
      </c>
      <c r="AB17" s="17">
        <v>5</v>
      </c>
      <c r="AC17" s="17">
        <v>6</v>
      </c>
      <c r="AD17" s="17">
        <v>6.5</v>
      </c>
      <c r="AE17" s="17">
        <v>6.5</v>
      </c>
      <c r="AF17" s="17">
        <v>7</v>
      </c>
      <c r="AG17" s="17">
        <v>7</v>
      </c>
      <c r="AH17" s="5">
        <f t="shared" si="4"/>
        <v>51</v>
      </c>
      <c r="AI17" s="15"/>
      <c r="AJ17" s="15"/>
      <c r="AK17" s="15"/>
      <c r="AL17" s="9"/>
      <c r="AM17" s="9"/>
      <c r="AN17" s="9"/>
      <c r="AO17" s="9"/>
      <c r="AP17" s="9"/>
      <c r="AQ17" s="9"/>
      <c r="AR17" s="22"/>
      <c r="AS17" s="17"/>
      <c r="AT17" s="17"/>
      <c r="AU17" s="17"/>
      <c r="AV17" s="17"/>
      <c r="AW17" s="17"/>
      <c r="AX17" s="17"/>
      <c r="AY17" s="17"/>
      <c r="AZ17" s="17"/>
      <c r="BA17" s="5">
        <f t="shared" si="5"/>
        <v>0</v>
      </c>
      <c r="BB17" s="15"/>
      <c r="BC17" s="15"/>
      <c r="BD17" s="15"/>
      <c r="BE17" s="9"/>
      <c r="BF17" s="9"/>
      <c r="BG17" s="9"/>
      <c r="BH17" s="9"/>
      <c r="BI17" s="9"/>
      <c r="BJ17" s="9"/>
      <c r="BK17" s="19"/>
      <c r="BL17" s="9"/>
      <c r="BM17" s="9"/>
      <c r="BN17" s="9"/>
      <c r="BO17" s="9"/>
      <c r="BP17" s="9"/>
    </row>
    <row r="18" spans="1:72" x14ac:dyDescent="0.25">
      <c r="A18" s="99">
        <v>114</v>
      </c>
      <c r="B18" s="52" t="s">
        <v>181</v>
      </c>
      <c r="C18" s="53"/>
      <c r="D18" s="53"/>
      <c r="E18" s="52" t="s">
        <v>188</v>
      </c>
      <c r="F18" s="101" t="s">
        <v>133</v>
      </c>
      <c r="G18" s="17">
        <v>6.8</v>
      </c>
      <c r="H18" s="17">
        <v>6</v>
      </c>
      <c r="I18" s="17">
        <v>5.8</v>
      </c>
      <c r="J18" s="17">
        <v>6.5</v>
      </c>
      <c r="K18" s="17">
        <v>6.8</v>
      </c>
      <c r="L18" s="17">
        <v>6.2</v>
      </c>
      <c r="M18" s="17">
        <v>6</v>
      </c>
      <c r="N18" s="17">
        <v>5</v>
      </c>
      <c r="O18" s="5">
        <f t="shared" si="3"/>
        <v>49.1</v>
      </c>
      <c r="P18" s="15"/>
      <c r="Q18" s="15"/>
      <c r="R18" s="15"/>
      <c r="S18" s="9"/>
      <c r="T18" s="9"/>
      <c r="U18" s="9"/>
      <c r="V18" s="9"/>
      <c r="W18" s="9"/>
      <c r="X18" s="9"/>
      <c r="Y18" s="19"/>
      <c r="Z18" s="17">
        <v>6.5</v>
      </c>
      <c r="AA18" s="17">
        <v>6</v>
      </c>
      <c r="AB18" s="17">
        <v>5.5</v>
      </c>
      <c r="AC18" s="17">
        <v>6</v>
      </c>
      <c r="AD18" s="17">
        <v>6</v>
      </c>
      <c r="AE18" s="17">
        <v>6.5</v>
      </c>
      <c r="AF18" s="17">
        <v>6.5</v>
      </c>
      <c r="AG18" s="17">
        <v>5</v>
      </c>
      <c r="AH18" s="5">
        <f t="shared" si="4"/>
        <v>48</v>
      </c>
      <c r="AI18" s="15"/>
      <c r="AJ18" s="15"/>
      <c r="AK18" s="15"/>
      <c r="AL18" s="9"/>
      <c r="AM18" s="9"/>
      <c r="AN18" s="9"/>
      <c r="AO18" s="9"/>
      <c r="AP18" s="9"/>
      <c r="AQ18" s="9"/>
      <c r="AR18" s="22"/>
      <c r="AS18" s="17"/>
      <c r="AT18" s="17"/>
      <c r="AU18" s="17"/>
      <c r="AV18" s="17"/>
      <c r="AW18" s="17"/>
      <c r="AX18" s="17"/>
      <c r="AY18" s="17"/>
      <c r="AZ18" s="17"/>
      <c r="BA18" s="5">
        <f t="shared" si="5"/>
        <v>0</v>
      </c>
      <c r="BB18" s="15"/>
      <c r="BC18" s="15"/>
      <c r="BD18" s="15"/>
      <c r="BE18" s="9"/>
      <c r="BF18" s="9"/>
      <c r="BG18" s="9"/>
      <c r="BH18" s="9"/>
      <c r="BI18" s="9"/>
      <c r="BJ18" s="9"/>
      <c r="BK18" s="19"/>
      <c r="BL18" s="9"/>
      <c r="BM18" s="9"/>
      <c r="BN18" s="9"/>
      <c r="BO18" s="9"/>
      <c r="BP18" s="9"/>
    </row>
    <row r="19" spans="1:72" x14ac:dyDescent="0.25">
      <c r="A19" s="99">
        <v>158</v>
      </c>
      <c r="B19" s="52" t="s">
        <v>111</v>
      </c>
      <c r="C19" s="53"/>
      <c r="D19" s="53"/>
      <c r="E19" s="52" t="s">
        <v>169</v>
      </c>
      <c r="F19" s="101" t="s">
        <v>136</v>
      </c>
      <c r="G19" s="17">
        <v>6.4</v>
      </c>
      <c r="H19" s="17">
        <v>7</v>
      </c>
      <c r="I19" s="17">
        <v>6.4</v>
      </c>
      <c r="J19" s="17">
        <v>6</v>
      </c>
      <c r="K19" s="17">
        <v>5.8</v>
      </c>
      <c r="L19" s="17">
        <v>5.9</v>
      </c>
      <c r="M19" s="17">
        <v>5</v>
      </c>
      <c r="N19" s="17">
        <v>5</v>
      </c>
      <c r="O19" s="5">
        <f t="shared" si="3"/>
        <v>47.5</v>
      </c>
      <c r="P19" s="15"/>
      <c r="Q19" s="15"/>
      <c r="R19" s="15"/>
      <c r="S19" s="9"/>
      <c r="T19" s="9"/>
      <c r="U19" s="9"/>
      <c r="V19" s="9"/>
      <c r="W19" s="9"/>
      <c r="X19" s="9"/>
      <c r="Y19" s="19"/>
      <c r="Z19" s="17">
        <v>6</v>
      </c>
      <c r="AA19" s="17">
        <v>6.5</v>
      </c>
      <c r="AB19" s="17">
        <v>6</v>
      </c>
      <c r="AC19" s="17">
        <v>5</v>
      </c>
      <c r="AD19" s="17">
        <v>6</v>
      </c>
      <c r="AE19" s="17">
        <v>6</v>
      </c>
      <c r="AF19" s="17">
        <v>7</v>
      </c>
      <c r="AG19" s="17">
        <v>6.5</v>
      </c>
      <c r="AH19" s="5">
        <f t="shared" si="4"/>
        <v>49</v>
      </c>
      <c r="AI19" s="15"/>
      <c r="AJ19" s="15"/>
      <c r="AK19" s="15"/>
      <c r="AL19" s="9"/>
      <c r="AM19" s="9"/>
      <c r="AN19" s="9"/>
      <c r="AO19" s="9"/>
      <c r="AP19" s="9"/>
      <c r="AQ19" s="9"/>
      <c r="AR19" s="22"/>
      <c r="AS19" s="17"/>
      <c r="AT19" s="17"/>
      <c r="AU19" s="17"/>
      <c r="AV19" s="17"/>
      <c r="AW19" s="17"/>
      <c r="AX19" s="17"/>
      <c r="AY19" s="17"/>
      <c r="AZ19" s="17"/>
      <c r="BA19" s="5">
        <f t="shared" si="5"/>
        <v>0</v>
      </c>
      <c r="BB19" s="15"/>
      <c r="BC19" s="15"/>
      <c r="BD19" s="15"/>
      <c r="BE19" s="9"/>
      <c r="BF19" s="9"/>
      <c r="BG19" s="9"/>
      <c r="BH19" s="9"/>
      <c r="BI19" s="9"/>
      <c r="BJ19" s="9"/>
      <c r="BK19" s="19"/>
      <c r="BL19" s="9"/>
      <c r="BM19" s="9"/>
      <c r="BN19" s="9"/>
      <c r="BO19" s="9"/>
      <c r="BP19" s="9"/>
    </row>
    <row r="20" spans="1:72" x14ac:dyDescent="0.25">
      <c r="A20" s="102"/>
      <c r="B20" s="81"/>
      <c r="C20" s="81" t="s">
        <v>225</v>
      </c>
      <c r="D20" s="81" t="s">
        <v>183</v>
      </c>
      <c r="E20" s="81"/>
      <c r="F20" s="103"/>
      <c r="G20" s="107"/>
      <c r="H20" s="108"/>
      <c r="I20" s="108"/>
      <c r="J20" s="108"/>
      <c r="K20" s="108"/>
      <c r="L20" s="108"/>
      <c r="M20" s="108" t="s">
        <v>25</v>
      </c>
      <c r="N20" s="108"/>
      <c r="O20" s="98">
        <f>SUM(O14:O19)</f>
        <v>280.20000000000005</v>
      </c>
      <c r="P20" s="98">
        <f>(O20/6)/8</f>
        <v>5.8375000000000012</v>
      </c>
      <c r="Q20" s="96">
        <v>5.9</v>
      </c>
      <c r="R20" s="98">
        <f>(P20*0.9)+(Q20*0.1)</f>
        <v>5.8437500000000009</v>
      </c>
      <c r="S20" s="108"/>
      <c r="T20" s="96"/>
      <c r="U20" s="96"/>
      <c r="V20" s="96"/>
      <c r="W20" s="98">
        <f>(T20*0.25)+(U20*0.5)+(V20*0.25)</f>
        <v>0</v>
      </c>
      <c r="X20" s="98">
        <f>(R20+W20)/2</f>
        <v>2.9218750000000004</v>
      </c>
      <c r="Y20" s="109"/>
      <c r="Z20" s="108"/>
      <c r="AA20" s="108"/>
      <c r="AB20" s="108"/>
      <c r="AC20" s="108"/>
      <c r="AD20" s="108"/>
      <c r="AE20" s="108"/>
      <c r="AF20" s="108" t="s">
        <v>25</v>
      </c>
      <c r="AG20" s="108"/>
      <c r="AH20" s="98">
        <f>SUM(AH14:AH19)</f>
        <v>291</v>
      </c>
      <c r="AI20" s="98">
        <f>(AH20/6)/8</f>
        <v>6.0625</v>
      </c>
      <c r="AJ20" s="96">
        <v>6</v>
      </c>
      <c r="AK20" s="98">
        <f>(AI20*0.9)+(AJ20*0.1)</f>
        <v>6.0562500000000004</v>
      </c>
      <c r="AL20" s="108"/>
      <c r="AM20" s="96"/>
      <c r="AN20" s="96"/>
      <c r="AO20" s="96"/>
      <c r="AP20" s="98">
        <f>(AM20*0.25)+(AN20*0.5)+(AO20*0.25)</f>
        <v>0</v>
      </c>
      <c r="AQ20" s="98">
        <f>(AK20+AP20)/2</f>
        <v>3.0281250000000002</v>
      </c>
      <c r="AR20" s="110"/>
      <c r="AS20" s="108"/>
      <c r="AT20" s="108"/>
      <c r="AU20" s="108"/>
      <c r="AV20" s="108"/>
      <c r="AW20" s="108"/>
      <c r="AX20" s="108"/>
      <c r="AY20" s="108" t="s">
        <v>25</v>
      </c>
      <c r="AZ20" s="108"/>
      <c r="BA20" s="98">
        <f>SUM(BA14:BA19)</f>
        <v>0</v>
      </c>
      <c r="BB20" s="98">
        <f>(BA20/6)/8</f>
        <v>0</v>
      </c>
      <c r="BC20" s="96"/>
      <c r="BD20" s="98">
        <f>(BB20*0.9)+(BC20*0.1)</f>
        <v>0</v>
      </c>
      <c r="BE20" s="108"/>
      <c r="BF20" s="96"/>
      <c r="BG20" s="96"/>
      <c r="BH20" s="96"/>
      <c r="BI20" s="98">
        <f>(BF20*0.25)+(BG20*0.5)+(BH20*0.25)</f>
        <v>0</v>
      </c>
      <c r="BJ20" s="98">
        <f>(BD20+BI20)/2</f>
        <v>0</v>
      </c>
      <c r="BK20" s="111"/>
      <c r="BL20" s="98">
        <f>R20</f>
        <v>5.8437500000000009</v>
      </c>
      <c r="BM20" s="98">
        <f>AK20</f>
        <v>6.0562500000000004</v>
      </c>
      <c r="BN20" s="98"/>
      <c r="BO20" s="98">
        <f>AVERAGE(BL20:BN20)</f>
        <v>5.9500000000000011</v>
      </c>
      <c r="BP20" s="81">
        <v>2</v>
      </c>
    </row>
    <row r="21" spans="1:72" x14ac:dyDescent="0.25">
      <c r="A21" s="78">
        <v>136</v>
      </c>
      <c r="B21" s="79" t="s">
        <v>197</v>
      </c>
      <c r="C21" s="100"/>
      <c r="D21" s="100"/>
      <c r="E21" s="86" t="s">
        <v>210</v>
      </c>
      <c r="F21" s="84" t="s">
        <v>136</v>
      </c>
      <c r="G21" s="17">
        <v>4.5</v>
      </c>
      <c r="H21" s="17">
        <v>5.2</v>
      </c>
      <c r="I21" s="17">
        <v>5.8</v>
      </c>
      <c r="J21" s="17">
        <v>6.5</v>
      </c>
      <c r="K21" s="17">
        <v>0</v>
      </c>
      <c r="L21" s="17">
        <v>6</v>
      </c>
      <c r="M21" s="17">
        <v>5.8</v>
      </c>
      <c r="N21" s="17">
        <v>5</v>
      </c>
      <c r="O21" s="5">
        <f t="shared" ref="O21:O26" si="6">SUM(G21:N21)</f>
        <v>38.799999999999997</v>
      </c>
      <c r="P21" s="15"/>
      <c r="Q21" s="15"/>
      <c r="R21" s="15"/>
      <c r="S21" s="9"/>
      <c r="T21" s="10"/>
      <c r="U21" s="10"/>
      <c r="V21" s="10"/>
      <c r="W21" s="11"/>
      <c r="X21" s="11"/>
      <c r="Y21" s="19"/>
      <c r="Z21" s="17">
        <v>4.5</v>
      </c>
      <c r="AA21" s="17">
        <v>5.5</v>
      </c>
      <c r="AB21" s="17">
        <v>5</v>
      </c>
      <c r="AC21" s="17">
        <v>4.5</v>
      </c>
      <c r="AD21" s="17">
        <v>0</v>
      </c>
      <c r="AE21" s="17">
        <v>4</v>
      </c>
      <c r="AF21" s="17">
        <v>5</v>
      </c>
      <c r="AG21" s="17">
        <v>5.5</v>
      </c>
      <c r="AH21" s="5">
        <f t="shared" ref="AH21:AH26" si="7">SUM(Z21:AG21)</f>
        <v>34</v>
      </c>
      <c r="AI21" s="15"/>
      <c r="AJ21" s="15"/>
      <c r="AK21" s="15"/>
      <c r="AL21" s="9"/>
      <c r="AM21" s="10"/>
      <c r="AN21" s="10"/>
      <c r="AO21" s="10"/>
      <c r="AP21" s="11"/>
      <c r="AQ21" s="11"/>
      <c r="AR21" s="23"/>
      <c r="AS21" s="17"/>
      <c r="AT21" s="17"/>
      <c r="AU21" s="17"/>
      <c r="AV21" s="17"/>
      <c r="AW21" s="17"/>
      <c r="AX21" s="17"/>
      <c r="AY21" s="17"/>
      <c r="AZ21" s="17"/>
      <c r="BA21" s="5">
        <f t="shared" ref="BA21:BA26" si="8">SUM(AS21:AZ21)</f>
        <v>0</v>
      </c>
      <c r="BB21" s="15"/>
      <c r="BC21" s="15"/>
      <c r="BD21" s="15"/>
      <c r="BE21" s="9"/>
      <c r="BF21" s="10"/>
      <c r="BG21" s="10"/>
      <c r="BH21" s="10"/>
      <c r="BI21" s="11"/>
      <c r="BJ21" s="11"/>
      <c r="BK21" s="24"/>
      <c r="BL21" s="11"/>
      <c r="BM21" s="11"/>
      <c r="BN21" s="11"/>
      <c r="BO21" s="11"/>
      <c r="BP21" s="9"/>
    </row>
    <row r="22" spans="1:72" x14ac:dyDescent="0.25">
      <c r="A22" s="99">
        <v>137</v>
      </c>
      <c r="B22" s="52" t="s">
        <v>102</v>
      </c>
      <c r="C22" s="53"/>
      <c r="D22" s="53"/>
      <c r="E22" s="54" t="s">
        <v>103</v>
      </c>
      <c r="F22" s="101" t="s">
        <v>133</v>
      </c>
      <c r="G22" s="17">
        <v>4.2</v>
      </c>
      <c r="H22" s="17">
        <v>4.5</v>
      </c>
      <c r="I22" s="17">
        <v>5.8</v>
      </c>
      <c r="J22" s="17">
        <v>6</v>
      </c>
      <c r="K22" s="17">
        <v>5.4</v>
      </c>
      <c r="L22" s="17">
        <v>5</v>
      </c>
      <c r="M22" s="17">
        <v>6</v>
      </c>
      <c r="N22" s="17">
        <v>5.6</v>
      </c>
      <c r="O22" s="5">
        <f t="shared" si="6"/>
        <v>42.5</v>
      </c>
      <c r="P22" s="15"/>
      <c r="Q22" s="15"/>
      <c r="R22" s="15"/>
      <c r="S22" s="9"/>
      <c r="T22" s="9"/>
      <c r="U22" s="9"/>
      <c r="V22" s="9"/>
      <c r="W22" s="9"/>
      <c r="X22" s="9"/>
      <c r="Y22" s="19"/>
      <c r="Z22" s="17">
        <v>5.5</v>
      </c>
      <c r="AA22" s="17">
        <v>6</v>
      </c>
      <c r="AB22" s="17">
        <v>5</v>
      </c>
      <c r="AC22" s="17">
        <v>5.5</v>
      </c>
      <c r="AD22" s="17">
        <v>5</v>
      </c>
      <c r="AE22" s="17">
        <v>4.5</v>
      </c>
      <c r="AF22" s="17">
        <v>6</v>
      </c>
      <c r="AG22" s="17">
        <v>5.5</v>
      </c>
      <c r="AH22" s="5">
        <f t="shared" si="7"/>
        <v>43</v>
      </c>
      <c r="AI22" s="15"/>
      <c r="AJ22" s="15"/>
      <c r="AK22" s="15"/>
      <c r="AL22" s="9"/>
      <c r="AM22" s="9"/>
      <c r="AN22" s="9"/>
      <c r="AO22" s="9"/>
      <c r="AP22" s="9"/>
      <c r="AQ22" s="9"/>
      <c r="AR22" s="22"/>
      <c r="AS22" s="17"/>
      <c r="AT22" s="17"/>
      <c r="AU22" s="17"/>
      <c r="AV22" s="17"/>
      <c r="AW22" s="17"/>
      <c r="AX22" s="17"/>
      <c r="AY22" s="17"/>
      <c r="AZ22" s="17"/>
      <c r="BA22" s="5">
        <f t="shared" si="8"/>
        <v>0</v>
      </c>
      <c r="BB22" s="15"/>
      <c r="BC22" s="15"/>
      <c r="BD22" s="15"/>
      <c r="BE22" s="9"/>
      <c r="BF22" s="9"/>
      <c r="BG22" s="9"/>
      <c r="BH22" s="9"/>
      <c r="BI22" s="9"/>
      <c r="BJ22" s="9"/>
      <c r="BK22" s="19"/>
      <c r="BL22" s="9"/>
      <c r="BM22" s="9"/>
      <c r="BN22" s="9"/>
      <c r="BO22" s="9"/>
      <c r="BP22" s="9"/>
    </row>
    <row r="23" spans="1:72" x14ac:dyDescent="0.25">
      <c r="A23" s="99">
        <v>138</v>
      </c>
      <c r="B23" s="52" t="s">
        <v>198</v>
      </c>
      <c r="C23" s="53"/>
      <c r="D23" s="53"/>
      <c r="E23" s="52" t="s">
        <v>211</v>
      </c>
      <c r="F23" s="101" t="s">
        <v>136</v>
      </c>
      <c r="G23" s="17">
        <v>5.5</v>
      </c>
      <c r="H23" s="17">
        <v>5.2</v>
      </c>
      <c r="I23" s="17">
        <v>5.5</v>
      </c>
      <c r="J23" s="17">
        <v>5</v>
      </c>
      <c r="K23" s="17">
        <v>5.5</v>
      </c>
      <c r="L23" s="17">
        <v>0</v>
      </c>
      <c r="M23" s="17">
        <v>6</v>
      </c>
      <c r="N23" s="17">
        <v>5</v>
      </c>
      <c r="O23" s="5">
        <f t="shared" si="6"/>
        <v>37.700000000000003</v>
      </c>
      <c r="P23" s="15"/>
      <c r="Q23" s="15"/>
      <c r="R23" s="15"/>
      <c r="S23" s="9"/>
      <c r="T23" s="9"/>
      <c r="U23" s="9"/>
      <c r="V23" s="9"/>
      <c r="W23" s="9"/>
      <c r="X23" s="9"/>
      <c r="Y23" s="19"/>
      <c r="Z23" s="17">
        <v>4</v>
      </c>
      <c r="AA23" s="17">
        <v>5.5</v>
      </c>
      <c r="AB23" s="17">
        <v>6.5</v>
      </c>
      <c r="AC23" s="17">
        <v>5</v>
      </c>
      <c r="AD23" s="17">
        <v>5</v>
      </c>
      <c r="AE23" s="17">
        <v>4.5</v>
      </c>
      <c r="AF23" s="17">
        <v>6</v>
      </c>
      <c r="AG23" s="17">
        <v>6</v>
      </c>
      <c r="AH23" s="5">
        <f t="shared" si="7"/>
        <v>42.5</v>
      </c>
      <c r="AI23" s="15"/>
      <c r="AJ23" s="15"/>
      <c r="AK23" s="15"/>
      <c r="AL23" s="9"/>
      <c r="AM23" s="9"/>
      <c r="AN23" s="9"/>
      <c r="AO23" s="9"/>
      <c r="AP23" s="9"/>
      <c r="AQ23" s="9"/>
      <c r="AR23" s="22"/>
      <c r="AS23" s="17"/>
      <c r="AT23" s="17"/>
      <c r="AU23" s="17"/>
      <c r="AV23" s="17"/>
      <c r="AW23" s="17"/>
      <c r="AX23" s="17"/>
      <c r="AY23" s="17"/>
      <c r="AZ23" s="17"/>
      <c r="BA23" s="5">
        <f t="shared" si="8"/>
        <v>0</v>
      </c>
      <c r="BB23" s="15"/>
      <c r="BC23" s="15"/>
      <c r="BD23" s="15"/>
      <c r="BE23" s="9"/>
      <c r="BF23" s="9"/>
      <c r="BG23" s="9"/>
      <c r="BH23" s="9"/>
      <c r="BI23" s="9"/>
      <c r="BJ23" s="9"/>
      <c r="BK23" s="19"/>
      <c r="BL23" s="9"/>
      <c r="BM23" s="9"/>
      <c r="BN23" s="9"/>
      <c r="BO23" s="9"/>
      <c r="BP23" s="9"/>
    </row>
    <row r="24" spans="1:72" s="119" customFormat="1" x14ac:dyDescent="0.25">
      <c r="A24" s="133">
        <v>145</v>
      </c>
      <c r="B24" s="134" t="s">
        <v>199</v>
      </c>
      <c r="C24" s="135"/>
      <c r="D24" s="135"/>
      <c r="E24" s="134" t="s">
        <v>107</v>
      </c>
      <c r="F24" s="136" t="s">
        <v>136</v>
      </c>
      <c r="G24" s="61">
        <v>6</v>
      </c>
      <c r="H24" s="61">
        <v>6.8</v>
      </c>
      <c r="I24" s="61">
        <v>6.2</v>
      </c>
      <c r="J24" s="61">
        <v>5.5</v>
      </c>
      <c r="K24" s="61">
        <v>6</v>
      </c>
      <c r="L24" s="61">
        <v>5.8</v>
      </c>
      <c r="M24" s="61">
        <v>6</v>
      </c>
      <c r="N24" s="61">
        <v>4.5</v>
      </c>
      <c r="O24" s="152">
        <f t="shared" si="6"/>
        <v>46.8</v>
      </c>
      <c r="P24" s="153"/>
      <c r="Q24" s="153"/>
      <c r="R24" s="153"/>
      <c r="S24" s="154"/>
      <c r="T24" s="154"/>
      <c r="U24" s="154"/>
      <c r="V24" s="154"/>
      <c r="W24" s="154"/>
      <c r="X24" s="154"/>
      <c r="Y24" s="155"/>
      <c r="Z24" s="61">
        <v>5.5</v>
      </c>
      <c r="AA24" s="61">
        <v>6</v>
      </c>
      <c r="AB24" s="61">
        <v>4</v>
      </c>
      <c r="AC24" s="61">
        <v>6</v>
      </c>
      <c r="AD24" s="61">
        <v>6</v>
      </c>
      <c r="AE24" s="61">
        <v>5.5</v>
      </c>
      <c r="AF24" s="61">
        <v>6.5</v>
      </c>
      <c r="AG24" s="61">
        <v>6</v>
      </c>
      <c r="AH24" s="152">
        <f t="shared" si="7"/>
        <v>45.5</v>
      </c>
      <c r="AI24" s="153"/>
      <c r="AJ24" s="153"/>
      <c r="AK24" s="153"/>
      <c r="AL24" s="154"/>
      <c r="AM24" s="154"/>
      <c r="AN24" s="154"/>
      <c r="AO24" s="154"/>
      <c r="AP24" s="154"/>
      <c r="AQ24" s="154"/>
      <c r="AR24" s="156"/>
      <c r="AS24" s="61"/>
      <c r="AT24" s="61"/>
      <c r="AU24" s="61"/>
      <c r="AV24" s="61"/>
      <c r="AW24" s="61"/>
      <c r="AX24" s="61"/>
      <c r="AY24" s="61"/>
      <c r="AZ24" s="61"/>
      <c r="BA24" s="152">
        <f t="shared" si="8"/>
        <v>0</v>
      </c>
      <c r="BB24" s="153"/>
      <c r="BC24" s="153"/>
      <c r="BD24" s="153"/>
      <c r="BE24" s="154"/>
      <c r="BF24" s="154"/>
      <c r="BG24" s="154"/>
      <c r="BH24" s="154"/>
      <c r="BI24" s="154"/>
      <c r="BJ24" s="154"/>
      <c r="BK24" s="155"/>
      <c r="BL24" s="154"/>
      <c r="BM24" s="154"/>
      <c r="BN24" s="154"/>
      <c r="BO24" s="154"/>
      <c r="BP24" s="154"/>
      <c r="BQ24" s="18"/>
      <c r="BR24" s="18"/>
      <c r="BS24" s="18"/>
      <c r="BT24" s="18"/>
    </row>
    <row r="25" spans="1:72" x14ac:dyDescent="0.25">
      <c r="A25" s="99">
        <v>146</v>
      </c>
      <c r="B25" s="52" t="s">
        <v>113</v>
      </c>
      <c r="C25" s="53"/>
      <c r="D25" s="53"/>
      <c r="E25" s="52" t="s">
        <v>212</v>
      </c>
      <c r="F25" s="101" t="s">
        <v>133</v>
      </c>
      <c r="G25" s="17">
        <v>5.5</v>
      </c>
      <c r="H25" s="17">
        <v>6.5</v>
      </c>
      <c r="I25" s="17">
        <v>6.5</v>
      </c>
      <c r="J25" s="17">
        <v>6.5</v>
      </c>
      <c r="K25" s="17">
        <v>6.5</v>
      </c>
      <c r="L25" s="17">
        <v>6.5</v>
      </c>
      <c r="M25" s="17">
        <v>5.5</v>
      </c>
      <c r="N25" s="17">
        <v>6</v>
      </c>
      <c r="O25" s="5">
        <f t="shared" si="6"/>
        <v>49.5</v>
      </c>
      <c r="P25" s="15"/>
      <c r="Q25" s="15"/>
      <c r="R25" s="15"/>
      <c r="S25" s="9"/>
      <c r="T25" s="9"/>
      <c r="U25" s="9"/>
      <c r="V25" s="9"/>
      <c r="W25" s="9"/>
      <c r="X25" s="9"/>
      <c r="Y25" s="19"/>
      <c r="Z25" s="17">
        <v>4</v>
      </c>
      <c r="AA25" s="17">
        <v>5</v>
      </c>
      <c r="AB25" s="17">
        <v>6.5</v>
      </c>
      <c r="AC25" s="17">
        <v>6</v>
      </c>
      <c r="AD25" s="17">
        <v>6</v>
      </c>
      <c r="AE25" s="17">
        <v>6</v>
      </c>
      <c r="AF25" s="17">
        <v>6</v>
      </c>
      <c r="AG25" s="17">
        <v>5.5</v>
      </c>
      <c r="AH25" s="5">
        <f t="shared" si="7"/>
        <v>45</v>
      </c>
      <c r="AI25" s="15"/>
      <c r="AJ25" s="15"/>
      <c r="AK25" s="15"/>
      <c r="AL25" s="9"/>
      <c r="AM25" s="9"/>
      <c r="AN25" s="9"/>
      <c r="AO25" s="9"/>
      <c r="AP25" s="9"/>
      <c r="AQ25" s="9"/>
      <c r="AR25" s="22"/>
      <c r="AS25" s="17"/>
      <c r="AT25" s="17"/>
      <c r="AU25" s="17"/>
      <c r="AV25" s="17"/>
      <c r="AW25" s="17"/>
      <c r="AX25" s="17"/>
      <c r="AY25" s="17"/>
      <c r="AZ25" s="17"/>
      <c r="BA25" s="5">
        <f t="shared" si="8"/>
        <v>0</v>
      </c>
      <c r="BB25" s="15"/>
      <c r="BC25" s="15"/>
      <c r="BD25" s="15"/>
      <c r="BE25" s="9"/>
      <c r="BF25" s="9"/>
      <c r="BG25" s="9"/>
      <c r="BH25" s="9"/>
      <c r="BI25" s="9"/>
      <c r="BJ25" s="9"/>
      <c r="BK25" s="19"/>
      <c r="BL25" s="9"/>
      <c r="BM25" s="9"/>
      <c r="BN25" s="9"/>
      <c r="BO25" s="9"/>
      <c r="BP25" s="9"/>
    </row>
    <row r="26" spans="1:72" x14ac:dyDescent="0.25">
      <c r="A26" s="99">
        <v>148</v>
      </c>
      <c r="B26" s="52" t="s">
        <v>200</v>
      </c>
      <c r="C26" s="53"/>
      <c r="D26" s="53"/>
      <c r="E26" s="52" t="s">
        <v>212</v>
      </c>
      <c r="F26" s="101" t="s">
        <v>133</v>
      </c>
      <c r="G26" s="17">
        <v>6.4</v>
      </c>
      <c r="H26" s="17">
        <v>5.9</v>
      </c>
      <c r="I26" s="17">
        <v>6.2</v>
      </c>
      <c r="J26" s="17">
        <v>6</v>
      </c>
      <c r="K26" s="17">
        <v>6</v>
      </c>
      <c r="L26" s="17">
        <v>6</v>
      </c>
      <c r="M26" s="17">
        <v>6</v>
      </c>
      <c r="N26" s="17">
        <v>4.8</v>
      </c>
      <c r="O26" s="5">
        <f t="shared" si="6"/>
        <v>47.3</v>
      </c>
      <c r="P26" s="15"/>
      <c r="Q26" s="15"/>
      <c r="R26" s="15"/>
      <c r="S26" s="9"/>
      <c r="T26" s="9"/>
      <c r="U26" s="9"/>
      <c r="V26" s="9"/>
      <c r="W26" s="9"/>
      <c r="X26" s="9"/>
      <c r="Y26" s="19"/>
      <c r="Z26" s="17">
        <v>5.5</v>
      </c>
      <c r="AA26" s="17">
        <v>6</v>
      </c>
      <c r="AB26" s="17">
        <v>4.5</v>
      </c>
      <c r="AC26" s="17">
        <v>4.5</v>
      </c>
      <c r="AD26" s="17">
        <v>5</v>
      </c>
      <c r="AE26" s="17">
        <v>4.5</v>
      </c>
      <c r="AF26" s="17">
        <v>5.5</v>
      </c>
      <c r="AG26" s="17">
        <v>6</v>
      </c>
      <c r="AH26" s="5">
        <f t="shared" si="7"/>
        <v>41.5</v>
      </c>
      <c r="AI26" s="15"/>
      <c r="AJ26" s="15"/>
      <c r="AK26" s="15"/>
      <c r="AL26" s="9"/>
      <c r="AM26" s="9"/>
      <c r="AN26" s="9"/>
      <c r="AO26" s="9"/>
      <c r="AP26" s="9"/>
      <c r="AQ26" s="9"/>
      <c r="AR26" s="22"/>
      <c r="AS26" s="17"/>
      <c r="AT26" s="17"/>
      <c r="AU26" s="17"/>
      <c r="AV26" s="17"/>
      <c r="AW26" s="17"/>
      <c r="AX26" s="17"/>
      <c r="AY26" s="17"/>
      <c r="AZ26" s="17"/>
      <c r="BA26" s="5">
        <f t="shared" si="8"/>
        <v>0</v>
      </c>
      <c r="BB26" s="15"/>
      <c r="BC26" s="15"/>
      <c r="BD26" s="15"/>
      <c r="BE26" s="9"/>
      <c r="BF26" s="9"/>
      <c r="BG26" s="9"/>
      <c r="BH26" s="9"/>
      <c r="BI26" s="9"/>
      <c r="BJ26" s="9"/>
      <c r="BK26" s="19"/>
      <c r="BL26" s="9"/>
      <c r="BM26" s="9"/>
      <c r="BN26" s="9"/>
      <c r="BO26" s="9"/>
      <c r="BP26" s="9"/>
    </row>
    <row r="27" spans="1:72" x14ac:dyDescent="0.25">
      <c r="A27" s="104"/>
      <c r="B27" s="105"/>
      <c r="C27" s="82" t="s">
        <v>134</v>
      </c>
      <c r="D27" s="81" t="s">
        <v>206</v>
      </c>
      <c r="E27" s="106"/>
      <c r="F27" s="85"/>
      <c r="G27" s="107"/>
      <c r="H27" s="108"/>
      <c r="I27" s="108"/>
      <c r="J27" s="108"/>
      <c r="K27" s="108"/>
      <c r="L27" s="108"/>
      <c r="M27" s="108" t="s">
        <v>25</v>
      </c>
      <c r="N27" s="108"/>
      <c r="O27" s="98">
        <f>SUM(O21:O26)</f>
        <v>262.60000000000002</v>
      </c>
      <c r="P27" s="98">
        <f>(O27/6)/8</f>
        <v>5.4708333333333341</v>
      </c>
      <c r="Q27" s="96">
        <v>6.2</v>
      </c>
      <c r="R27" s="98">
        <f>(P27*0.9)+(Q27*0.1)</f>
        <v>5.5437500000000011</v>
      </c>
      <c r="S27" s="108"/>
      <c r="T27" s="96"/>
      <c r="U27" s="96"/>
      <c r="V27" s="96"/>
      <c r="W27" s="98">
        <f>(T27*0.25)+(U27*0.5)+(V27*0.25)</f>
        <v>0</v>
      </c>
      <c r="X27" s="98">
        <f>(R27+W27)/2</f>
        <v>2.7718750000000005</v>
      </c>
      <c r="Y27" s="109"/>
      <c r="Z27" s="108"/>
      <c r="AA27" s="108"/>
      <c r="AB27" s="108"/>
      <c r="AC27" s="108"/>
      <c r="AD27" s="108"/>
      <c r="AE27" s="108"/>
      <c r="AF27" s="108" t="s">
        <v>25</v>
      </c>
      <c r="AG27" s="108"/>
      <c r="AH27" s="98">
        <f>SUM(AH21:AH26)</f>
        <v>251.5</v>
      </c>
      <c r="AI27" s="98">
        <f>(AH27/6)/8</f>
        <v>5.239583333333333</v>
      </c>
      <c r="AJ27" s="96">
        <v>6</v>
      </c>
      <c r="AK27" s="98">
        <f>(AI27*0.9)+(AJ27*0.1)</f>
        <v>5.3156250000000007</v>
      </c>
      <c r="AL27" s="108"/>
      <c r="AM27" s="96"/>
      <c r="AN27" s="96"/>
      <c r="AO27" s="96"/>
      <c r="AP27" s="98">
        <f>(AM27*0.25)+(AN27*0.5)+(AO27*0.25)</f>
        <v>0</v>
      </c>
      <c r="AQ27" s="98">
        <f>(AK27+AP27)/2</f>
        <v>2.6578125000000004</v>
      </c>
      <c r="AR27" s="110"/>
      <c r="AS27" s="108"/>
      <c r="AT27" s="108"/>
      <c r="AU27" s="108"/>
      <c r="AV27" s="108"/>
      <c r="AW27" s="108"/>
      <c r="AX27" s="108"/>
      <c r="AY27" s="108" t="s">
        <v>25</v>
      </c>
      <c r="AZ27" s="108"/>
      <c r="BA27" s="98">
        <f>SUM(BA21:BA26)</f>
        <v>0</v>
      </c>
      <c r="BB27" s="98">
        <f>(BA27/6)/8</f>
        <v>0</v>
      </c>
      <c r="BC27" s="96"/>
      <c r="BD27" s="98">
        <f>(BB27*0.9)+(BC27*0.1)</f>
        <v>0</v>
      </c>
      <c r="BE27" s="108"/>
      <c r="BF27" s="96"/>
      <c r="BG27" s="96"/>
      <c r="BH27" s="96"/>
      <c r="BI27" s="98">
        <f>(BF27*0.25)+(BG27*0.5)+(BH27*0.25)</f>
        <v>0</v>
      </c>
      <c r="BJ27" s="98">
        <f>(BD27+BI27)/2</f>
        <v>0</v>
      </c>
      <c r="BK27" s="111"/>
      <c r="BL27" s="98">
        <f>R27</f>
        <v>5.5437500000000011</v>
      </c>
      <c r="BM27" s="98">
        <f>AK27</f>
        <v>5.3156250000000007</v>
      </c>
      <c r="BN27" s="98"/>
      <c r="BO27" s="98">
        <f>AVERAGE(BL27:BN27)</f>
        <v>5.4296875000000009</v>
      </c>
      <c r="BP27" s="81">
        <v>3</v>
      </c>
    </row>
  </sheetData>
  <mergeCells count="10">
    <mergeCell ref="BF3:BI3"/>
    <mergeCell ref="BL3:BO3"/>
    <mergeCell ref="I1:N1"/>
    <mergeCell ref="AB1:AG1"/>
    <mergeCell ref="AV1:AZ1"/>
    <mergeCell ref="G3:R3"/>
    <mergeCell ref="T3:W3"/>
    <mergeCell ref="Z3:AK3"/>
    <mergeCell ref="AM3:AP3"/>
    <mergeCell ref="AS3:BD3"/>
  </mergeCells>
  <pageMargins left="0.75" right="0.75" top="1" bottom="1" header="0.5" footer="0.5"/>
  <pageSetup paperSize="9" scale="9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"/>
  <sheetViews>
    <sheetView workbookViewId="0"/>
  </sheetViews>
  <sheetFormatPr defaultRowHeight="13.2" x14ac:dyDescent="0.25"/>
  <cols>
    <col min="1" max="1" width="5.5546875" customWidth="1"/>
    <col min="2" max="2" width="18.5546875" customWidth="1"/>
    <col min="3" max="3" width="15.33203125" customWidth="1"/>
    <col min="4" max="4" width="12.44140625" customWidth="1"/>
    <col min="5" max="5" width="20.6640625" customWidth="1"/>
    <col min="6" max="12" width="5.6640625" hidden="1" customWidth="1"/>
    <col min="13" max="13" width="7.5546875" hidden="1" customWidth="1"/>
    <col min="14" max="15" width="6.5546875" hidden="1" customWidth="1"/>
    <col min="16" max="16" width="5.6640625" hidden="1" customWidth="1"/>
    <col min="17" max="17" width="3.109375" hidden="1" customWidth="1"/>
    <col min="18" max="21" width="5.6640625" customWidth="1"/>
    <col min="22" max="22" width="6.6640625" customWidth="1"/>
    <col min="23" max="23" width="3.109375" customWidth="1"/>
    <col min="24" max="30" width="5.6640625" hidden="1" customWidth="1"/>
    <col min="31" max="31" width="7.5546875" hidden="1" customWidth="1"/>
    <col min="32" max="32" width="6.5546875" hidden="1" customWidth="1"/>
    <col min="33" max="34" width="5.6640625" hidden="1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48" width="5.6640625" hidden="1" customWidth="1"/>
    <col min="49" max="49" width="7.5546875" hidden="1" customWidth="1"/>
    <col min="50" max="50" width="6.5546875" hidden="1" customWidth="1"/>
    <col min="51" max="52" width="5.6640625" hidden="1" customWidth="1"/>
    <col min="53" max="53" width="3.109375" customWidth="1"/>
    <col min="54" max="56" width="5.6640625" customWidth="1"/>
    <col min="57" max="58" width="6.6640625" customWidth="1"/>
    <col min="59" max="59" width="3.109375" customWidth="1"/>
    <col min="60" max="63" width="8.6640625" customWidth="1"/>
    <col min="64" max="64" width="11.44140625" customWidth="1"/>
  </cols>
  <sheetData>
    <row r="1" spans="1:64" x14ac:dyDescent="0.25">
      <c r="A1" t="s">
        <v>121</v>
      </c>
      <c r="D1" t="s">
        <v>14</v>
      </c>
      <c r="E1" s="18" t="s">
        <v>250</v>
      </c>
      <c r="F1" t="s">
        <v>14</v>
      </c>
      <c r="H1" s="160" t="str">
        <f>E1</f>
        <v>Robyn Bruderer</v>
      </c>
      <c r="I1" s="160"/>
      <c r="J1" s="160"/>
      <c r="K1" s="160"/>
      <c r="L1" s="160"/>
      <c r="Q1" s="9"/>
      <c r="W1" s="19"/>
      <c r="X1" t="s">
        <v>15</v>
      </c>
      <c r="Z1" s="160" t="str">
        <f>E2</f>
        <v>Chris Wicks</v>
      </c>
      <c r="AA1" s="160"/>
      <c r="AB1" s="160"/>
      <c r="AC1" s="160"/>
      <c r="AD1" s="160"/>
      <c r="AI1" s="9"/>
      <c r="AO1" s="22"/>
      <c r="AP1" t="s">
        <v>16</v>
      </c>
      <c r="AR1" s="160">
        <f>E3</f>
        <v>0</v>
      </c>
      <c r="AS1" s="160"/>
      <c r="AT1" s="160"/>
      <c r="AU1" s="160"/>
      <c r="AV1" s="160"/>
      <c r="BA1" s="9"/>
      <c r="BG1" s="19"/>
      <c r="BH1" s="7"/>
      <c r="BI1" s="7"/>
      <c r="BJ1" s="7"/>
      <c r="BL1" s="7">
        <f ca="1">NOW()</f>
        <v>42550.800448611109</v>
      </c>
    </row>
    <row r="2" spans="1:64" x14ac:dyDescent="0.25">
      <c r="A2" s="1" t="s">
        <v>149</v>
      </c>
      <c r="D2" t="s">
        <v>15</v>
      </c>
      <c r="E2" s="18" t="s">
        <v>249</v>
      </c>
      <c r="Q2" s="9"/>
      <c r="W2" s="19"/>
      <c r="AI2" s="9"/>
      <c r="AO2" s="22"/>
      <c r="BA2" s="9"/>
      <c r="BG2" s="19"/>
      <c r="BH2" s="8"/>
      <c r="BI2" s="8"/>
      <c r="BJ2" s="8"/>
      <c r="BL2" s="8">
        <f ca="1">NOW()</f>
        <v>42550.800448611109</v>
      </c>
    </row>
    <row r="3" spans="1:64" x14ac:dyDescent="0.25">
      <c r="A3" s="18" t="s">
        <v>234</v>
      </c>
      <c r="C3" s="18" t="s">
        <v>235</v>
      </c>
      <c r="D3" t="s">
        <v>16</v>
      </c>
      <c r="F3" s="161" t="s">
        <v>9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9"/>
      <c r="R3" s="161" t="s">
        <v>11</v>
      </c>
      <c r="S3" s="161"/>
      <c r="T3" s="161"/>
      <c r="U3" s="161"/>
      <c r="W3" s="19"/>
      <c r="X3" s="161" t="s">
        <v>9</v>
      </c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9"/>
      <c r="AJ3" s="161" t="s">
        <v>11</v>
      </c>
      <c r="AK3" s="161"/>
      <c r="AL3" s="161"/>
      <c r="AM3" s="161"/>
      <c r="AO3" s="22"/>
      <c r="AP3" s="161" t="s">
        <v>9</v>
      </c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9"/>
      <c r="BB3" s="161" t="s">
        <v>11</v>
      </c>
      <c r="BC3" s="161"/>
      <c r="BD3" s="161"/>
      <c r="BE3" s="161"/>
      <c r="BG3" s="19"/>
      <c r="BH3" s="161" t="s">
        <v>29</v>
      </c>
      <c r="BI3" s="160"/>
      <c r="BJ3" s="160"/>
      <c r="BK3" s="160"/>
    </row>
    <row r="4" spans="1:64" x14ac:dyDescent="0.25">
      <c r="N4" s="2" t="s">
        <v>26</v>
      </c>
      <c r="O4" t="s">
        <v>2</v>
      </c>
      <c r="Q4" s="21"/>
      <c r="V4" s="2" t="s">
        <v>28</v>
      </c>
      <c r="W4" s="19"/>
      <c r="AF4" s="2" t="s">
        <v>26</v>
      </c>
      <c r="AG4" t="s">
        <v>2</v>
      </c>
      <c r="AI4" s="21"/>
      <c r="AN4" s="2" t="s">
        <v>28</v>
      </c>
      <c r="AO4" s="20"/>
      <c r="AX4" s="2" t="s">
        <v>26</v>
      </c>
      <c r="AY4" t="s">
        <v>2</v>
      </c>
      <c r="BA4" s="21"/>
      <c r="BF4" s="2" t="s">
        <v>28</v>
      </c>
      <c r="BG4" s="20"/>
      <c r="BH4" s="2"/>
      <c r="BI4" s="2"/>
      <c r="BJ4" s="2"/>
      <c r="BK4" s="2"/>
    </row>
    <row r="5" spans="1:64" s="2" customFormat="1" x14ac:dyDescent="0.25">
      <c r="A5" s="2" t="s">
        <v>0</v>
      </c>
      <c r="B5" s="2" t="s">
        <v>1</v>
      </c>
      <c r="C5" s="2" t="s">
        <v>2</v>
      </c>
      <c r="D5" s="2" t="s">
        <v>3</v>
      </c>
      <c r="E5" s="51" t="s">
        <v>75</v>
      </c>
      <c r="F5" s="2" t="s">
        <v>7</v>
      </c>
      <c r="G5" s="2" t="s">
        <v>33</v>
      </c>
      <c r="H5" s="2" t="s">
        <v>4</v>
      </c>
      <c r="I5" s="2" t="s">
        <v>6</v>
      </c>
      <c r="J5" s="2" t="s">
        <v>34</v>
      </c>
      <c r="K5" s="2" t="s">
        <v>35</v>
      </c>
      <c r="L5" s="2" t="s">
        <v>57</v>
      </c>
      <c r="M5" s="2" t="s">
        <v>24</v>
      </c>
      <c r="N5" s="2" t="s">
        <v>31</v>
      </c>
      <c r="O5" s="2" t="s">
        <v>27</v>
      </c>
      <c r="P5" s="2" t="s">
        <v>8</v>
      </c>
      <c r="Q5" s="21"/>
      <c r="R5" s="28" t="s">
        <v>36</v>
      </c>
      <c r="S5" s="28" t="s">
        <v>41</v>
      </c>
      <c r="T5" s="2" t="s">
        <v>2</v>
      </c>
      <c r="U5" s="2" t="s">
        <v>24</v>
      </c>
      <c r="V5" s="2" t="s">
        <v>13</v>
      </c>
      <c r="W5" s="20"/>
      <c r="X5" s="2" t="s">
        <v>7</v>
      </c>
      <c r="Y5" s="2" t="s">
        <v>33</v>
      </c>
      <c r="Z5" s="2" t="s">
        <v>4</v>
      </c>
      <c r="AA5" s="2" t="s">
        <v>6</v>
      </c>
      <c r="AB5" s="2" t="s">
        <v>34</v>
      </c>
      <c r="AC5" s="2" t="s">
        <v>35</v>
      </c>
      <c r="AD5" s="2" t="s">
        <v>57</v>
      </c>
      <c r="AE5" s="2" t="s">
        <v>24</v>
      </c>
      <c r="AF5" s="2" t="s">
        <v>31</v>
      </c>
      <c r="AG5" s="2" t="s">
        <v>27</v>
      </c>
      <c r="AH5" s="2" t="s">
        <v>8</v>
      </c>
      <c r="AI5" s="21"/>
      <c r="AJ5" s="28" t="s">
        <v>36</v>
      </c>
      <c r="AK5" s="28" t="s">
        <v>41</v>
      </c>
      <c r="AL5" s="25" t="s">
        <v>2</v>
      </c>
      <c r="AM5" s="25" t="s">
        <v>24</v>
      </c>
      <c r="AN5" s="2" t="s">
        <v>13</v>
      </c>
      <c r="AO5" s="20"/>
      <c r="AP5" s="2" t="s">
        <v>7</v>
      </c>
      <c r="AQ5" s="2" t="s">
        <v>33</v>
      </c>
      <c r="AR5" s="2" t="s">
        <v>4</v>
      </c>
      <c r="AS5" s="2" t="s">
        <v>6</v>
      </c>
      <c r="AT5" s="2" t="s">
        <v>34</v>
      </c>
      <c r="AU5" s="2" t="s">
        <v>35</v>
      </c>
      <c r="AV5" s="2" t="s">
        <v>57</v>
      </c>
      <c r="AW5" s="2" t="s">
        <v>24</v>
      </c>
      <c r="AX5" s="2" t="s">
        <v>31</v>
      </c>
      <c r="AY5" s="2" t="s">
        <v>27</v>
      </c>
      <c r="AZ5" s="2" t="s">
        <v>8</v>
      </c>
      <c r="BA5" s="21"/>
      <c r="BB5" s="28" t="s">
        <v>36</v>
      </c>
      <c r="BC5" s="28" t="s">
        <v>41</v>
      </c>
      <c r="BD5" s="25" t="s">
        <v>2</v>
      </c>
      <c r="BE5" s="25" t="s">
        <v>24</v>
      </c>
      <c r="BF5" s="2" t="s">
        <v>13</v>
      </c>
      <c r="BG5" s="20"/>
      <c r="BH5" s="2" t="s">
        <v>18</v>
      </c>
      <c r="BI5" s="2" t="s">
        <v>19</v>
      </c>
      <c r="BJ5" s="2" t="s">
        <v>20</v>
      </c>
      <c r="BK5" s="2" t="s">
        <v>30</v>
      </c>
      <c r="BL5" s="2" t="s">
        <v>22</v>
      </c>
    </row>
    <row r="6" spans="1:64" x14ac:dyDescent="0.25">
      <c r="Q6" s="9"/>
      <c r="W6" s="19"/>
      <c r="AI6" s="9"/>
      <c r="AO6" s="22"/>
      <c r="BA6" s="9"/>
      <c r="BG6" s="19"/>
    </row>
    <row r="7" spans="1:64" x14ac:dyDescent="0.25">
      <c r="A7" s="78">
        <v>116</v>
      </c>
      <c r="B7" s="79" t="s">
        <v>87</v>
      </c>
      <c r="C7" s="100"/>
      <c r="D7" s="100"/>
      <c r="E7" s="84" t="s">
        <v>237</v>
      </c>
      <c r="F7" s="17"/>
      <c r="G7" s="17"/>
      <c r="H7" s="17"/>
      <c r="I7" s="17"/>
      <c r="J7" s="17"/>
      <c r="K7" s="17"/>
      <c r="L7" s="17"/>
      <c r="M7" s="5">
        <f t="shared" ref="M7:M12" si="0">SUM(F7:L7)</f>
        <v>0</v>
      </c>
      <c r="N7" s="15"/>
      <c r="O7" s="15"/>
      <c r="P7" s="15"/>
      <c r="Q7" s="9"/>
      <c r="R7" s="10"/>
      <c r="S7" s="10"/>
      <c r="T7" s="10"/>
      <c r="U7" s="11"/>
      <c r="V7" s="11"/>
      <c r="W7" s="19"/>
      <c r="X7" s="17"/>
      <c r="Y7" s="17"/>
      <c r="Z7" s="17"/>
      <c r="AA7" s="17"/>
      <c r="AB7" s="17"/>
      <c r="AC7" s="17"/>
      <c r="AD7" s="17"/>
      <c r="AE7" s="5">
        <f t="shared" ref="AE7:AE12" si="1">SUM(X7:AD7)</f>
        <v>0</v>
      </c>
      <c r="AF7" s="15"/>
      <c r="AG7" s="15"/>
      <c r="AH7" s="15"/>
      <c r="AI7" s="9"/>
      <c r="AJ7" s="10"/>
      <c r="AK7" s="10"/>
      <c r="AL7" s="10"/>
      <c r="AM7" s="11"/>
      <c r="AN7" s="11"/>
      <c r="AO7" s="23"/>
      <c r="AP7" s="17"/>
      <c r="AQ7" s="17"/>
      <c r="AR7" s="17"/>
      <c r="AS7" s="17"/>
      <c r="AT7" s="17"/>
      <c r="AU7" s="17"/>
      <c r="AV7" s="17"/>
      <c r="AW7" s="5">
        <f t="shared" ref="AW7:AW12" si="2">SUM(AP7:AV7)</f>
        <v>0</v>
      </c>
      <c r="AX7" s="15"/>
      <c r="AY7" s="15"/>
      <c r="AZ7" s="15"/>
      <c r="BA7" s="9"/>
      <c r="BB7" s="10"/>
      <c r="BC7" s="10"/>
      <c r="BD7" s="10"/>
      <c r="BE7" s="11"/>
      <c r="BF7" s="11"/>
      <c r="BG7" s="24"/>
      <c r="BH7" s="11"/>
      <c r="BI7" s="11"/>
      <c r="BJ7" s="11"/>
      <c r="BK7" s="11"/>
      <c r="BL7" s="9"/>
    </row>
    <row r="8" spans="1:64" x14ac:dyDescent="0.25">
      <c r="A8" s="99">
        <v>151</v>
      </c>
      <c r="B8" s="52" t="s">
        <v>114</v>
      </c>
      <c r="C8" s="53"/>
      <c r="D8" s="53"/>
      <c r="E8" s="101" t="s">
        <v>115</v>
      </c>
      <c r="F8" s="17"/>
      <c r="G8" s="17"/>
      <c r="H8" s="17"/>
      <c r="I8" s="17"/>
      <c r="J8" s="17"/>
      <c r="K8" s="17"/>
      <c r="L8" s="17"/>
      <c r="M8" s="5">
        <f t="shared" si="0"/>
        <v>0</v>
      </c>
      <c r="N8" s="15"/>
      <c r="O8" s="15"/>
      <c r="P8" s="15"/>
      <c r="Q8" s="9"/>
      <c r="R8" s="9"/>
      <c r="S8" s="9"/>
      <c r="T8" s="9"/>
      <c r="U8" s="9"/>
      <c r="V8" s="9"/>
      <c r="W8" s="19"/>
      <c r="X8" s="17"/>
      <c r="Y8" s="17"/>
      <c r="Z8" s="17"/>
      <c r="AA8" s="17"/>
      <c r="AB8" s="17"/>
      <c r="AC8" s="17"/>
      <c r="AD8" s="17"/>
      <c r="AE8" s="5">
        <f t="shared" si="1"/>
        <v>0</v>
      </c>
      <c r="AF8" s="15"/>
      <c r="AG8" s="15"/>
      <c r="AH8" s="15"/>
      <c r="AI8" s="9"/>
      <c r="AJ8" s="9"/>
      <c r="AK8" s="9"/>
      <c r="AL8" s="9"/>
      <c r="AM8" s="9"/>
      <c r="AN8" s="9"/>
      <c r="AO8" s="22"/>
      <c r="AP8" s="17"/>
      <c r="AQ8" s="17"/>
      <c r="AR8" s="17"/>
      <c r="AS8" s="17"/>
      <c r="AT8" s="17"/>
      <c r="AU8" s="17"/>
      <c r="AV8" s="17"/>
      <c r="AW8" s="5">
        <f t="shared" si="2"/>
        <v>0</v>
      </c>
      <c r="AX8" s="15"/>
      <c r="AY8" s="15"/>
      <c r="AZ8" s="15"/>
      <c r="BA8" s="9"/>
      <c r="BB8" s="9"/>
      <c r="BC8" s="9"/>
      <c r="BD8" s="9"/>
      <c r="BE8" s="9"/>
      <c r="BF8" s="9"/>
      <c r="BG8" s="19"/>
      <c r="BH8" s="9"/>
      <c r="BI8" s="9"/>
      <c r="BJ8" s="9"/>
      <c r="BK8" s="9"/>
      <c r="BL8" s="9"/>
    </row>
    <row r="9" spans="1:64" x14ac:dyDescent="0.25">
      <c r="A9" s="99">
        <v>152</v>
      </c>
      <c r="B9" s="52" t="s">
        <v>116</v>
      </c>
      <c r="C9" s="53"/>
      <c r="D9" s="53"/>
      <c r="E9" s="101" t="s">
        <v>115</v>
      </c>
      <c r="F9" s="17"/>
      <c r="G9" s="17"/>
      <c r="H9" s="17"/>
      <c r="I9" s="17"/>
      <c r="J9" s="17"/>
      <c r="K9" s="17"/>
      <c r="L9" s="17"/>
      <c r="M9" s="5">
        <f t="shared" si="0"/>
        <v>0</v>
      </c>
      <c r="N9" s="15"/>
      <c r="O9" s="15"/>
      <c r="P9" s="15"/>
      <c r="Q9" s="9"/>
      <c r="R9" s="9"/>
      <c r="S9" s="9"/>
      <c r="T9" s="9"/>
      <c r="U9" s="9"/>
      <c r="V9" s="9"/>
      <c r="W9" s="19"/>
      <c r="X9" s="17"/>
      <c r="Y9" s="17"/>
      <c r="Z9" s="17"/>
      <c r="AA9" s="17"/>
      <c r="AB9" s="17"/>
      <c r="AC9" s="17"/>
      <c r="AD9" s="17"/>
      <c r="AE9" s="5">
        <f t="shared" si="1"/>
        <v>0</v>
      </c>
      <c r="AF9" s="15"/>
      <c r="AG9" s="15"/>
      <c r="AH9" s="15"/>
      <c r="AI9" s="9"/>
      <c r="AJ9" s="9"/>
      <c r="AK9" s="9"/>
      <c r="AL9" s="9"/>
      <c r="AM9" s="9"/>
      <c r="AN9" s="9"/>
      <c r="AO9" s="22"/>
      <c r="AP9" s="17"/>
      <c r="AQ9" s="17"/>
      <c r="AR9" s="17"/>
      <c r="AS9" s="17"/>
      <c r="AT9" s="17"/>
      <c r="AU9" s="17"/>
      <c r="AV9" s="17"/>
      <c r="AW9" s="5">
        <f t="shared" si="2"/>
        <v>0</v>
      </c>
      <c r="AX9" s="15"/>
      <c r="AY9" s="15"/>
      <c r="AZ9" s="15"/>
      <c r="BA9" s="9"/>
      <c r="BB9" s="9"/>
      <c r="BC9" s="9"/>
      <c r="BD9" s="9"/>
      <c r="BE9" s="9"/>
      <c r="BF9" s="9"/>
      <c r="BG9" s="19"/>
      <c r="BH9" s="9"/>
      <c r="BI9" s="9"/>
      <c r="BJ9" s="9"/>
      <c r="BK9" s="9"/>
      <c r="BL9" s="9"/>
    </row>
    <row r="10" spans="1:64" x14ac:dyDescent="0.25">
      <c r="A10" s="99">
        <v>153</v>
      </c>
      <c r="B10" s="52" t="s">
        <v>117</v>
      </c>
      <c r="C10" s="53"/>
      <c r="D10" s="53"/>
      <c r="E10" s="101" t="s">
        <v>82</v>
      </c>
      <c r="F10" s="17"/>
      <c r="G10" s="17"/>
      <c r="H10" s="17"/>
      <c r="I10" s="17"/>
      <c r="J10" s="17"/>
      <c r="K10" s="17"/>
      <c r="L10" s="17"/>
      <c r="M10" s="5">
        <f t="shared" si="0"/>
        <v>0</v>
      </c>
      <c r="N10" s="15"/>
      <c r="O10" s="15"/>
      <c r="P10" s="15"/>
      <c r="Q10" s="9"/>
      <c r="R10" s="9"/>
      <c r="S10" s="9"/>
      <c r="T10" s="9"/>
      <c r="U10" s="9"/>
      <c r="V10" s="9"/>
      <c r="W10" s="19"/>
      <c r="X10" s="17"/>
      <c r="Y10" s="17"/>
      <c r="Z10" s="17"/>
      <c r="AA10" s="17"/>
      <c r="AB10" s="17"/>
      <c r="AC10" s="17"/>
      <c r="AD10" s="17"/>
      <c r="AE10" s="5">
        <f t="shared" si="1"/>
        <v>0</v>
      </c>
      <c r="AF10" s="15"/>
      <c r="AG10" s="15"/>
      <c r="AH10" s="15"/>
      <c r="AI10" s="9"/>
      <c r="AJ10" s="9"/>
      <c r="AK10" s="9"/>
      <c r="AL10" s="9"/>
      <c r="AM10" s="9"/>
      <c r="AN10" s="9"/>
      <c r="AO10" s="22"/>
      <c r="AP10" s="17"/>
      <c r="AQ10" s="17"/>
      <c r="AR10" s="17"/>
      <c r="AS10" s="17"/>
      <c r="AT10" s="17"/>
      <c r="AU10" s="17"/>
      <c r="AV10" s="17"/>
      <c r="AW10" s="5">
        <f t="shared" si="2"/>
        <v>0</v>
      </c>
      <c r="AX10" s="15"/>
      <c r="AY10" s="15"/>
      <c r="AZ10" s="15"/>
      <c r="BA10" s="9"/>
      <c r="BB10" s="9"/>
      <c r="BC10" s="9"/>
      <c r="BD10" s="9"/>
      <c r="BE10" s="9"/>
      <c r="BF10" s="9"/>
      <c r="BG10" s="19"/>
      <c r="BH10" s="9"/>
      <c r="BI10" s="9"/>
      <c r="BJ10" s="9"/>
      <c r="BK10" s="9"/>
      <c r="BL10" s="9"/>
    </row>
    <row r="11" spans="1:64" x14ac:dyDescent="0.25">
      <c r="A11" s="99">
        <v>154</v>
      </c>
      <c r="B11" s="52" t="s">
        <v>118</v>
      </c>
      <c r="C11" s="53"/>
      <c r="D11" s="53"/>
      <c r="E11" s="101" t="s">
        <v>119</v>
      </c>
      <c r="F11" s="17"/>
      <c r="G11" s="17"/>
      <c r="H11" s="17"/>
      <c r="I11" s="17"/>
      <c r="J11" s="17"/>
      <c r="K11" s="17"/>
      <c r="L11" s="17"/>
      <c r="M11" s="5">
        <f t="shared" si="0"/>
        <v>0</v>
      </c>
      <c r="N11" s="15"/>
      <c r="O11" s="15"/>
      <c r="P11" s="15"/>
      <c r="Q11" s="9"/>
      <c r="R11" s="9"/>
      <c r="S11" s="9"/>
      <c r="T11" s="9"/>
      <c r="U11" s="9"/>
      <c r="V11" s="9"/>
      <c r="W11" s="19"/>
      <c r="X11" s="17"/>
      <c r="Y11" s="17"/>
      <c r="Z11" s="17"/>
      <c r="AA11" s="17"/>
      <c r="AB11" s="17"/>
      <c r="AC11" s="17"/>
      <c r="AD11" s="17"/>
      <c r="AE11" s="5">
        <f t="shared" si="1"/>
        <v>0</v>
      </c>
      <c r="AF11" s="15"/>
      <c r="AG11" s="15"/>
      <c r="AH11" s="15"/>
      <c r="AI11" s="9"/>
      <c r="AJ11" s="9"/>
      <c r="AK11" s="9"/>
      <c r="AL11" s="9"/>
      <c r="AM11" s="9"/>
      <c r="AN11" s="9"/>
      <c r="AO11" s="22"/>
      <c r="AP11" s="17"/>
      <c r="AQ11" s="17"/>
      <c r="AR11" s="17"/>
      <c r="AS11" s="17"/>
      <c r="AT11" s="17"/>
      <c r="AU11" s="17"/>
      <c r="AV11" s="17"/>
      <c r="AW11" s="5">
        <f t="shared" si="2"/>
        <v>0</v>
      </c>
      <c r="AX11" s="15"/>
      <c r="AY11" s="15"/>
      <c r="AZ11" s="15"/>
      <c r="BA11" s="9"/>
      <c r="BB11" s="9"/>
      <c r="BC11" s="9"/>
      <c r="BD11" s="9"/>
      <c r="BE11" s="9"/>
      <c r="BF11" s="9"/>
      <c r="BG11" s="19"/>
      <c r="BH11" s="9"/>
      <c r="BI11" s="9"/>
      <c r="BJ11" s="9"/>
      <c r="BK11" s="9"/>
      <c r="BL11" s="9"/>
    </row>
    <row r="12" spans="1:64" x14ac:dyDescent="0.25">
      <c r="A12" s="99">
        <v>156</v>
      </c>
      <c r="B12" s="52" t="s">
        <v>86</v>
      </c>
      <c r="C12" s="53"/>
      <c r="D12" s="53"/>
      <c r="E12" s="101" t="s">
        <v>159</v>
      </c>
      <c r="F12" s="17"/>
      <c r="G12" s="17"/>
      <c r="H12" s="17"/>
      <c r="I12" s="17"/>
      <c r="J12" s="17"/>
      <c r="K12" s="17"/>
      <c r="L12" s="17"/>
      <c r="M12" s="5">
        <f t="shared" si="0"/>
        <v>0</v>
      </c>
      <c r="N12" s="15"/>
      <c r="O12" s="15"/>
      <c r="P12" s="15"/>
      <c r="Q12" s="9"/>
      <c r="R12" s="9"/>
      <c r="S12" s="9"/>
      <c r="T12" s="9"/>
      <c r="U12" s="9"/>
      <c r="V12" s="9"/>
      <c r="W12" s="19"/>
      <c r="X12" s="17"/>
      <c r="Y12" s="17"/>
      <c r="Z12" s="17"/>
      <c r="AA12" s="17"/>
      <c r="AB12" s="17"/>
      <c r="AC12" s="17"/>
      <c r="AD12" s="17"/>
      <c r="AE12" s="5">
        <f t="shared" si="1"/>
        <v>0</v>
      </c>
      <c r="AF12" s="15"/>
      <c r="AG12" s="15"/>
      <c r="AH12" s="15"/>
      <c r="AI12" s="9"/>
      <c r="AJ12" s="9"/>
      <c r="AK12" s="9"/>
      <c r="AL12" s="9"/>
      <c r="AM12" s="9"/>
      <c r="AN12" s="9"/>
      <c r="AO12" s="22"/>
      <c r="AP12" s="17"/>
      <c r="AQ12" s="17"/>
      <c r="AR12" s="17"/>
      <c r="AS12" s="17"/>
      <c r="AT12" s="17"/>
      <c r="AU12" s="17"/>
      <c r="AV12" s="17"/>
      <c r="AW12" s="5">
        <f t="shared" si="2"/>
        <v>0</v>
      </c>
      <c r="AX12" s="15"/>
      <c r="AY12" s="15"/>
      <c r="AZ12" s="15"/>
      <c r="BA12" s="9"/>
      <c r="BB12" s="9"/>
      <c r="BC12" s="9"/>
      <c r="BD12" s="9"/>
      <c r="BE12" s="9"/>
      <c r="BF12" s="9"/>
      <c r="BG12" s="19"/>
      <c r="BH12" s="9"/>
      <c r="BI12" s="9"/>
      <c r="BJ12" s="9"/>
      <c r="BK12" s="9"/>
      <c r="BL12" s="9"/>
    </row>
    <row r="13" spans="1:64" x14ac:dyDescent="0.25">
      <c r="A13" s="102"/>
      <c r="B13" s="81"/>
      <c r="C13" s="82" t="s">
        <v>141</v>
      </c>
      <c r="D13" s="81" t="s">
        <v>142</v>
      </c>
      <c r="E13" s="85"/>
      <c r="F13" s="9"/>
      <c r="G13" s="9"/>
      <c r="H13" s="9"/>
      <c r="I13" s="9"/>
      <c r="J13" s="9" t="s">
        <v>25</v>
      </c>
      <c r="K13" s="9"/>
      <c r="L13" s="9"/>
      <c r="M13" s="6">
        <f>SUM(M7:M12)</f>
        <v>0</v>
      </c>
      <c r="N13" s="6">
        <f>(M13/6)/7</f>
        <v>0</v>
      </c>
      <c r="O13" s="17"/>
      <c r="P13" s="6">
        <f>(N13*0.75)+(O13*0.25)</f>
        <v>0</v>
      </c>
      <c r="Q13" s="9"/>
      <c r="R13" s="96">
        <v>5.3</v>
      </c>
      <c r="S13" s="96">
        <v>5</v>
      </c>
      <c r="T13" s="96">
        <v>6.2</v>
      </c>
      <c r="U13" s="98">
        <f>(R13*0.5)+(S13*0.25)+(T13*0.25)</f>
        <v>5.45</v>
      </c>
      <c r="V13" s="98">
        <f>U13</f>
        <v>5.45</v>
      </c>
      <c r="W13" s="109"/>
      <c r="X13" s="108"/>
      <c r="Y13" s="108"/>
      <c r="Z13" s="108"/>
      <c r="AA13" s="108"/>
      <c r="AB13" s="108" t="s">
        <v>25</v>
      </c>
      <c r="AC13" s="108"/>
      <c r="AD13" s="108"/>
      <c r="AE13" s="98">
        <f>SUM(AE7:AE12)</f>
        <v>0</v>
      </c>
      <c r="AF13" s="98">
        <f>(AE13/6)/7</f>
        <v>0</v>
      </c>
      <c r="AG13" s="96"/>
      <c r="AH13" s="98">
        <f>(AF13*0.75)+(AG13*0.25)</f>
        <v>0</v>
      </c>
      <c r="AI13" s="108"/>
      <c r="AJ13" s="96">
        <v>5.4</v>
      </c>
      <c r="AK13" s="96">
        <v>5.5</v>
      </c>
      <c r="AL13" s="96">
        <v>6.5</v>
      </c>
      <c r="AM13" s="98">
        <f>(AJ13*0.5)+(AK13*0.25)+(AL13*0.25)</f>
        <v>5.7</v>
      </c>
      <c r="AN13" s="98">
        <f>AM13</f>
        <v>5.7</v>
      </c>
      <c r="AO13" s="110"/>
      <c r="AP13" s="108"/>
      <c r="AQ13" s="108"/>
      <c r="AR13" s="108"/>
      <c r="AS13" s="108"/>
      <c r="AT13" s="108" t="s">
        <v>25</v>
      </c>
      <c r="AU13" s="108"/>
      <c r="AV13" s="108"/>
      <c r="AW13" s="98">
        <f>SUM(AW7:AW12)</f>
        <v>0</v>
      </c>
      <c r="AX13" s="98">
        <f>(AW13/6)/7</f>
        <v>0</v>
      </c>
      <c r="AY13" s="96"/>
      <c r="AZ13" s="98">
        <f>(AX13*0.75)+(AY13*0.25)</f>
        <v>0</v>
      </c>
      <c r="BA13" s="108"/>
      <c r="BB13" s="96"/>
      <c r="BC13" s="96"/>
      <c r="BD13" s="96"/>
      <c r="BE13" s="98">
        <f>(BB13*0.5)+(BC13*0.25)+(BD13*0.25)</f>
        <v>0</v>
      </c>
      <c r="BF13" s="98">
        <f>BE13</f>
        <v>0</v>
      </c>
      <c r="BG13" s="111"/>
      <c r="BH13" s="98">
        <f>V13</f>
        <v>5.45</v>
      </c>
      <c r="BI13" s="98">
        <f>AN13</f>
        <v>5.7</v>
      </c>
      <c r="BJ13" s="98"/>
      <c r="BK13" s="98">
        <f>AVERAGE(BH13:BJ13)</f>
        <v>5.5750000000000002</v>
      </c>
      <c r="BL13" s="81">
        <v>1</v>
      </c>
    </row>
    <row r="14" spans="1:64" x14ac:dyDescent="0.25"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7" spans="2:2" x14ac:dyDescent="0.25">
      <c r="B17" s="18"/>
    </row>
    <row r="19" spans="2:2" x14ac:dyDescent="0.25">
      <c r="B19" s="16"/>
    </row>
    <row r="21" spans="2:2" x14ac:dyDescent="0.25">
      <c r="B21" s="27"/>
    </row>
  </sheetData>
  <mergeCells count="10">
    <mergeCell ref="R3:U3"/>
    <mergeCell ref="F3:P3"/>
    <mergeCell ref="H1:L1"/>
    <mergeCell ref="BH3:BK3"/>
    <mergeCell ref="X3:AH3"/>
    <mergeCell ref="AJ3:AM3"/>
    <mergeCell ref="AP3:AZ3"/>
    <mergeCell ref="BB3:BE3"/>
    <mergeCell ref="Z1:AD1"/>
    <mergeCell ref="AR1:AV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7"/>
  <sheetViews>
    <sheetView workbookViewId="0">
      <pane xSplit="6" ySplit="6" topLeftCell="S7" activePane="bottomRight" state="frozen"/>
      <selection pane="topRight" activeCell="G1" sqref="G1"/>
      <selection pane="bottomLeft" activeCell="A7" sqref="A7"/>
      <selection pane="bottomRight" activeCell="S7" sqref="S7"/>
    </sheetView>
  </sheetViews>
  <sheetFormatPr defaultRowHeight="13.2" x14ac:dyDescent="0.25"/>
  <cols>
    <col min="1" max="1" width="5.5546875" customWidth="1"/>
    <col min="2" max="2" width="18.88671875" customWidth="1"/>
    <col min="3" max="3" width="20.5546875" customWidth="1"/>
    <col min="4" max="4" width="15" customWidth="1"/>
    <col min="5" max="5" width="26.88671875" customWidth="1"/>
    <col min="6" max="6" width="10.33203125" customWidth="1"/>
    <col min="7" max="14" width="5.6640625" hidden="1" customWidth="1"/>
    <col min="15" max="15" width="7.5546875" hidden="1" customWidth="1"/>
    <col min="16" max="17" width="6.5546875" hidden="1" customWidth="1"/>
    <col min="18" max="18" width="5.6640625" hidden="1" customWidth="1"/>
    <col min="19" max="19" width="3.109375" customWidth="1"/>
    <col min="20" max="23" width="5.6640625" customWidth="1"/>
    <col min="24" max="24" width="6.6640625" customWidth="1"/>
    <col min="25" max="25" width="3.109375" customWidth="1"/>
    <col min="26" max="33" width="5.6640625" hidden="1" customWidth="1"/>
    <col min="34" max="34" width="7.5546875" hidden="1" customWidth="1"/>
    <col min="35" max="36" width="6.5546875" hidden="1" customWidth="1"/>
    <col min="37" max="37" width="5.6640625" hidden="1" customWidth="1"/>
    <col min="38" max="38" width="3.109375" customWidth="1"/>
    <col min="39" max="42" width="5.6640625" customWidth="1"/>
    <col min="43" max="43" width="6.6640625" customWidth="1"/>
    <col min="44" max="44" width="3.109375" customWidth="1"/>
    <col min="45" max="52" width="5.6640625" hidden="1" customWidth="1"/>
    <col min="53" max="53" width="7.5546875" hidden="1" customWidth="1"/>
    <col min="54" max="55" width="6.5546875" hidden="1" customWidth="1"/>
    <col min="56" max="56" width="5.6640625" hidden="1" customWidth="1"/>
    <col min="57" max="57" width="3.109375" customWidth="1"/>
    <col min="58" max="60" width="5.6640625" customWidth="1"/>
    <col min="61" max="62" width="6.6640625" customWidth="1"/>
    <col min="63" max="63" width="3.109375" customWidth="1"/>
    <col min="64" max="67" width="8.6640625" customWidth="1"/>
    <col min="68" max="68" width="11.44140625" customWidth="1"/>
  </cols>
  <sheetData>
    <row r="1" spans="1:68" x14ac:dyDescent="0.25">
      <c r="A1" t="s">
        <v>121</v>
      </c>
      <c r="D1" t="s">
        <v>14</v>
      </c>
      <c r="E1" s="18" t="s">
        <v>251</v>
      </c>
      <c r="F1" s="18"/>
      <c r="G1" t="s">
        <v>14</v>
      </c>
      <c r="I1" s="160" t="str">
        <f>E1</f>
        <v>Krystle Lander</v>
      </c>
      <c r="J1" s="160"/>
      <c r="K1" s="160"/>
      <c r="L1" s="160"/>
      <c r="M1" s="160"/>
      <c r="N1" s="160"/>
      <c r="S1" s="9"/>
      <c r="Y1" s="19"/>
      <c r="Z1" t="s">
        <v>15</v>
      </c>
      <c r="AB1" s="160" t="str">
        <f>E2</f>
        <v>Jenny Scott</v>
      </c>
      <c r="AC1" s="160"/>
      <c r="AD1" s="160"/>
      <c r="AE1" s="160"/>
      <c r="AF1" s="160"/>
      <c r="AG1" s="160"/>
      <c r="AL1" s="9"/>
      <c r="AR1" s="22"/>
      <c r="AS1" t="s">
        <v>16</v>
      </c>
      <c r="AU1">
        <f>E3</f>
        <v>0</v>
      </c>
      <c r="AV1" s="160"/>
      <c r="AW1" s="160"/>
      <c r="AX1" s="160"/>
      <c r="AY1" s="160"/>
      <c r="AZ1" s="160"/>
      <c r="BE1" s="9"/>
      <c r="BK1" s="19"/>
      <c r="BL1" s="7"/>
      <c r="BM1" s="7"/>
      <c r="BN1" s="7"/>
      <c r="BP1" s="7">
        <f ca="1">NOW()</f>
        <v>42550.800448611109</v>
      </c>
    </row>
    <row r="2" spans="1:68" x14ac:dyDescent="0.25">
      <c r="A2" s="1" t="s">
        <v>149</v>
      </c>
      <c r="D2" t="s">
        <v>15</v>
      </c>
      <c r="E2" s="18" t="s">
        <v>265</v>
      </c>
      <c r="F2" s="18"/>
      <c r="S2" s="9"/>
      <c r="Y2" s="19"/>
      <c r="AL2" s="9"/>
      <c r="AR2" s="22"/>
      <c r="BE2" s="9"/>
      <c r="BK2" s="19"/>
      <c r="BL2" s="8"/>
      <c r="BM2" s="8"/>
      <c r="BN2" s="8"/>
      <c r="BP2" s="8">
        <f ca="1">NOW()</f>
        <v>42550.800448611109</v>
      </c>
    </row>
    <row r="3" spans="1:68" x14ac:dyDescent="0.25">
      <c r="A3" s="18" t="s">
        <v>232</v>
      </c>
      <c r="C3" s="18" t="s">
        <v>233</v>
      </c>
      <c r="D3" t="s">
        <v>16</v>
      </c>
      <c r="G3" s="161" t="s">
        <v>9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9"/>
      <c r="T3" s="161" t="s">
        <v>11</v>
      </c>
      <c r="U3" s="161"/>
      <c r="V3" s="161"/>
      <c r="W3" s="161"/>
      <c r="Y3" s="19"/>
      <c r="Z3" s="161" t="s">
        <v>9</v>
      </c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9"/>
      <c r="AM3" s="161" t="s">
        <v>11</v>
      </c>
      <c r="AN3" s="161"/>
      <c r="AO3" s="161"/>
      <c r="AP3" s="161"/>
      <c r="AR3" s="22"/>
      <c r="AS3" s="161" t="s">
        <v>9</v>
      </c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9"/>
      <c r="BF3" s="161" t="s">
        <v>11</v>
      </c>
      <c r="BG3" s="161"/>
      <c r="BH3" s="161"/>
      <c r="BI3" s="161"/>
      <c r="BK3" s="19"/>
      <c r="BL3" s="161" t="s">
        <v>29</v>
      </c>
      <c r="BM3" s="160"/>
      <c r="BN3" s="160"/>
      <c r="BO3" s="160"/>
    </row>
    <row r="4" spans="1:68" x14ac:dyDescent="0.25">
      <c r="P4" s="64" t="s">
        <v>26</v>
      </c>
      <c r="Q4" s="64"/>
      <c r="S4" s="21"/>
      <c r="X4" s="64" t="s">
        <v>28</v>
      </c>
      <c r="Y4" s="19"/>
      <c r="AI4" s="64" t="s">
        <v>26</v>
      </c>
      <c r="AJ4" s="64"/>
      <c r="AL4" s="21"/>
      <c r="AQ4" s="64" t="s">
        <v>28</v>
      </c>
      <c r="AR4" s="20"/>
      <c r="BB4" s="64" t="s">
        <v>26</v>
      </c>
      <c r="BC4" s="64"/>
      <c r="BE4" s="21"/>
      <c r="BJ4" s="64" t="s">
        <v>28</v>
      </c>
      <c r="BK4" s="20"/>
      <c r="BL4" s="64"/>
      <c r="BM4" s="64"/>
      <c r="BN4" s="64"/>
      <c r="BO4" s="64"/>
    </row>
    <row r="5" spans="1:68" s="64" customFormat="1" x14ac:dyDescent="0.25">
      <c r="A5" s="64" t="s">
        <v>0</v>
      </c>
      <c r="B5" s="64" t="s">
        <v>1</v>
      </c>
      <c r="C5" s="64" t="s">
        <v>2</v>
      </c>
      <c r="D5" s="64" t="s">
        <v>3</v>
      </c>
      <c r="E5" s="28" t="s">
        <v>75</v>
      </c>
      <c r="F5" s="64" t="s">
        <v>76</v>
      </c>
      <c r="G5" s="64" t="s">
        <v>7</v>
      </c>
      <c r="H5" s="64" t="s">
        <v>33</v>
      </c>
      <c r="I5" s="64" t="s">
        <v>37</v>
      </c>
      <c r="J5" s="64" t="s">
        <v>45</v>
      </c>
      <c r="K5" s="64" t="s">
        <v>38</v>
      </c>
      <c r="L5" s="64" t="s">
        <v>39</v>
      </c>
      <c r="M5" s="64" t="s">
        <v>23</v>
      </c>
      <c r="N5" s="64" t="s">
        <v>40</v>
      </c>
      <c r="O5" s="64" t="s">
        <v>24</v>
      </c>
      <c r="P5" s="64" t="s">
        <v>31</v>
      </c>
      <c r="Q5" s="28" t="s">
        <v>2</v>
      </c>
      <c r="R5" s="64" t="s">
        <v>8</v>
      </c>
      <c r="S5" s="21"/>
      <c r="T5" s="64" t="s">
        <v>147</v>
      </c>
      <c r="U5" s="64" t="s">
        <v>36</v>
      </c>
      <c r="V5" s="64" t="s">
        <v>228</v>
      </c>
      <c r="W5" s="64" t="s">
        <v>24</v>
      </c>
      <c r="X5" s="64" t="s">
        <v>13</v>
      </c>
      <c r="Y5" s="20"/>
      <c r="Z5" s="64" t="s">
        <v>7</v>
      </c>
      <c r="AA5" s="64" t="s">
        <v>33</v>
      </c>
      <c r="AB5" s="64" t="s">
        <v>37</v>
      </c>
      <c r="AC5" s="64" t="s">
        <v>45</v>
      </c>
      <c r="AD5" s="64" t="s">
        <v>38</v>
      </c>
      <c r="AE5" s="64" t="s">
        <v>39</v>
      </c>
      <c r="AF5" s="64" t="s">
        <v>23</v>
      </c>
      <c r="AG5" s="64" t="s">
        <v>40</v>
      </c>
      <c r="AH5" s="64" t="s">
        <v>24</v>
      </c>
      <c r="AI5" s="64" t="s">
        <v>31</v>
      </c>
      <c r="AJ5" s="28" t="s">
        <v>2</v>
      </c>
      <c r="AK5" s="64" t="s">
        <v>8</v>
      </c>
      <c r="AL5" s="21"/>
      <c r="AM5" s="64" t="s">
        <v>147</v>
      </c>
      <c r="AN5" s="64" t="s">
        <v>36</v>
      </c>
      <c r="AO5" s="64" t="s">
        <v>228</v>
      </c>
      <c r="AP5" s="64" t="s">
        <v>24</v>
      </c>
      <c r="AQ5" s="64" t="s">
        <v>13</v>
      </c>
      <c r="AR5" s="20"/>
      <c r="AS5" s="64" t="s">
        <v>7</v>
      </c>
      <c r="AT5" s="64" t="s">
        <v>33</v>
      </c>
      <c r="AU5" s="64" t="s">
        <v>37</v>
      </c>
      <c r="AV5" s="64" t="s">
        <v>45</v>
      </c>
      <c r="AW5" s="64" t="s">
        <v>38</v>
      </c>
      <c r="AX5" s="64" t="s">
        <v>39</v>
      </c>
      <c r="AY5" s="64" t="s">
        <v>23</v>
      </c>
      <c r="AZ5" s="64" t="s">
        <v>40</v>
      </c>
      <c r="BA5" s="64" t="s">
        <v>24</v>
      </c>
      <c r="BB5" s="64" t="s">
        <v>31</v>
      </c>
      <c r="BC5" s="28" t="s">
        <v>2</v>
      </c>
      <c r="BD5" s="64" t="s">
        <v>8</v>
      </c>
      <c r="BE5" s="21"/>
      <c r="BF5" s="64" t="s">
        <v>147</v>
      </c>
      <c r="BG5" s="64" t="s">
        <v>36</v>
      </c>
      <c r="BH5" s="64" t="s">
        <v>228</v>
      </c>
      <c r="BI5" s="64" t="s">
        <v>24</v>
      </c>
      <c r="BJ5" s="64" t="s">
        <v>13</v>
      </c>
      <c r="BK5" s="20"/>
      <c r="BL5" s="64" t="s">
        <v>18</v>
      </c>
      <c r="BM5" s="64" t="s">
        <v>19</v>
      </c>
      <c r="BN5" s="64" t="s">
        <v>20</v>
      </c>
      <c r="BO5" s="64" t="s">
        <v>30</v>
      </c>
      <c r="BP5" s="64" t="s">
        <v>22</v>
      </c>
    </row>
    <row r="6" spans="1:68" x14ac:dyDescent="0.25">
      <c r="S6" s="9"/>
      <c r="Y6" s="19"/>
      <c r="AL6" s="9"/>
      <c r="AR6" s="22"/>
      <c r="BE6" s="9"/>
      <c r="BK6" s="19"/>
    </row>
    <row r="7" spans="1:68" x14ac:dyDescent="0.25">
      <c r="A7" s="78">
        <v>140</v>
      </c>
      <c r="B7" s="79" t="s">
        <v>230</v>
      </c>
      <c r="C7" s="100"/>
      <c r="D7" s="100"/>
      <c r="E7" s="79" t="s">
        <v>139</v>
      </c>
      <c r="F7" s="84" t="s">
        <v>133</v>
      </c>
      <c r="G7" s="17"/>
      <c r="H7" s="17"/>
      <c r="I7" s="17"/>
      <c r="J7" s="17"/>
      <c r="K7" s="17"/>
      <c r="L7" s="17"/>
      <c r="M7" s="17"/>
      <c r="N7" s="17"/>
      <c r="O7" s="5">
        <f t="shared" ref="O7:O12" si="0">SUM(G7:N7)</f>
        <v>0</v>
      </c>
      <c r="P7" s="15"/>
      <c r="Q7" s="15"/>
      <c r="R7" s="15"/>
      <c r="S7" s="9"/>
      <c r="T7" s="10"/>
      <c r="U7" s="10"/>
      <c r="V7" s="10"/>
      <c r="W7" s="11"/>
      <c r="X7" s="11"/>
      <c r="Y7" s="19"/>
      <c r="Z7" s="17"/>
      <c r="AA7" s="17"/>
      <c r="AB7" s="17"/>
      <c r="AC7" s="17"/>
      <c r="AD7" s="17"/>
      <c r="AE7" s="17"/>
      <c r="AF7" s="17"/>
      <c r="AG7" s="17"/>
      <c r="AH7" s="5">
        <f t="shared" ref="AH7:AH12" si="1">SUM(Z7:AG7)</f>
        <v>0</v>
      </c>
      <c r="AI7" s="15"/>
      <c r="AJ7" s="15"/>
      <c r="AK7" s="15"/>
      <c r="AL7" s="9"/>
      <c r="AM7" s="10"/>
      <c r="AN7" s="10"/>
      <c r="AO7" s="10"/>
      <c r="AP7" s="11"/>
      <c r="AQ7" s="11"/>
      <c r="AR7" s="23"/>
      <c r="AS7" s="17"/>
      <c r="AT7" s="17"/>
      <c r="AU7" s="17"/>
      <c r="AV7" s="17"/>
      <c r="AW7" s="17"/>
      <c r="AX7" s="17"/>
      <c r="AY7" s="17"/>
      <c r="AZ7" s="17"/>
      <c r="BA7" s="5">
        <f t="shared" ref="BA7:BA12" si="2">SUM(AS7:AZ7)</f>
        <v>0</v>
      </c>
      <c r="BB7" s="15"/>
      <c r="BC7" s="15"/>
      <c r="BD7" s="15"/>
      <c r="BE7" s="9"/>
      <c r="BF7" s="10"/>
      <c r="BG7" s="10"/>
      <c r="BH7" s="10"/>
      <c r="BI7" s="11"/>
      <c r="BJ7" s="11"/>
      <c r="BK7" s="24"/>
      <c r="BL7" s="11"/>
      <c r="BM7" s="11"/>
      <c r="BN7" s="11"/>
      <c r="BO7" s="11"/>
      <c r="BP7" s="9"/>
    </row>
    <row r="8" spans="1:68" x14ac:dyDescent="0.25">
      <c r="A8" s="99">
        <v>139</v>
      </c>
      <c r="B8" s="52" t="s">
        <v>104</v>
      </c>
      <c r="C8" s="53"/>
      <c r="D8" s="53"/>
      <c r="E8" s="54" t="s">
        <v>186</v>
      </c>
      <c r="F8" s="101" t="s">
        <v>136</v>
      </c>
      <c r="G8" s="17"/>
      <c r="H8" s="17"/>
      <c r="I8" s="17"/>
      <c r="J8" s="17"/>
      <c r="K8" s="17"/>
      <c r="L8" s="17"/>
      <c r="M8" s="17"/>
      <c r="N8" s="17"/>
      <c r="O8" s="5">
        <f t="shared" si="0"/>
        <v>0</v>
      </c>
      <c r="P8" s="15"/>
      <c r="Q8" s="15"/>
      <c r="R8" s="15"/>
      <c r="S8" s="9"/>
      <c r="T8" s="9"/>
      <c r="U8" s="9"/>
      <c r="V8" s="9"/>
      <c r="W8" s="9"/>
      <c r="X8" s="9"/>
      <c r="Y8" s="19"/>
      <c r="Z8" s="17"/>
      <c r="AA8" s="17"/>
      <c r="AB8" s="17"/>
      <c r="AC8" s="17"/>
      <c r="AD8" s="17"/>
      <c r="AE8" s="17"/>
      <c r="AF8" s="17"/>
      <c r="AG8" s="17"/>
      <c r="AH8" s="5">
        <f t="shared" si="1"/>
        <v>0</v>
      </c>
      <c r="AI8" s="15"/>
      <c r="AJ8" s="15"/>
      <c r="AK8" s="15"/>
      <c r="AL8" s="9"/>
      <c r="AM8" s="9"/>
      <c r="AN8" s="9"/>
      <c r="AO8" s="9"/>
      <c r="AP8" s="9"/>
      <c r="AQ8" s="9"/>
      <c r="AR8" s="22"/>
      <c r="AS8" s="17"/>
      <c r="AT8" s="17"/>
      <c r="AU8" s="17"/>
      <c r="AV8" s="17"/>
      <c r="AW8" s="17"/>
      <c r="AX8" s="17"/>
      <c r="AY8" s="17"/>
      <c r="AZ8" s="17"/>
      <c r="BA8" s="5">
        <f t="shared" si="2"/>
        <v>0</v>
      </c>
      <c r="BB8" s="15"/>
      <c r="BC8" s="15"/>
      <c r="BD8" s="15"/>
      <c r="BE8" s="9"/>
      <c r="BF8" s="9"/>
      <c r="BG8" s="9"/>
      <c r="BH8" s="9"/>
      <c r="BI8" s="9"/>
      <c r="BJ8" s="9"/>
      <c r="BK8" s="19"/>
      <c r="BL8" s="9"/>
      <c r="BM8" s="9"/>
      <c r="BN8" s="9"/>
      <c r="BO8" s="9"/>
      <c r="BP8" s="9"/>
    </row>
    <row r="9" spans="1:68" x14ac:dyDescent="0.25">
      <c r="A9" s="99">
        <v>141</v>
      </c>
      <c r="B9" s="52" t="s">
        <v>108</v>
      </c>
      <c r="C9" s="53"/>
      <c r="D9" s="53"/>
      <c r="E9" s="54" t="s">
        <v>109</v>
      </c>
      <c r="F9" s="101" t="s">
        <v>133</v>
      </c>
      <c r="G9" s="17"/>
      <c r="H9" s="17"/>
      <c r="I9" s="17"/>
      <c r="J9" s="17"/>
      <c r="K9" s="17"/>
      <c r="L9" s="17"/>
      <c r="M9" s="17"/>
      <c r="N9" s="17"/>
      <c r="O9" s="5">
        <f t="shared" si="0"/>
        <v>0</v>
      </c>
      <c r="P9" s="15"/>
      <c r="Q9" s="15"/>
      <c r="R9" s="15"/>
      <c r="S9" s="9"/>
      <c r="T9" s="9"/>
      <c r="U9" s="9"/>
      <c r="V9" s="9"/>
      <c r="W9" s="9"/>
      <c r="X9" s="9"/>
      <c r="Y9" s="19"/>
      <c r="Z9" s="17"/>
      <c r="AA9" s="17"/>
      <c r="AB9" s="17"/>
      <c r="AC9" s="17"/>
      <c r="AD9" s="17"/>
      <c r="AE9" s="17"/>
      <c r="AF9" s="17"/>
      <c r="AG9" s="17"/>
      <c r="AH9" s="5">
        <f t="shared" si="1"/>
        <v>0</v>
      </c>
      <c r="AI9" s="15"/>
      <c r="AJ9" s="15"/>
      <c r="AK9" s="15"/>
      <c r="AL9" s="9"/>
      <c r="AM9" s="9"/>
      <c r="AN9" s="9"/>
      <c r="AO9" s="9"/>
      <c r="AP9" s="9"/>
      <c r="AQ9" s="9"/>
      <c r="AR9" s="22"/>
      <c r="AS9" s="17"/>
      <c r="AT9" s="17"/>
      <c r="AU9" s="17"/>
      <c r="AV9" s="17"/>
      <c r="AW9" s="17"/>
      <c r="AX9" s="17"/>
      <c r="AY9" s="17"/>
      <c r="AZ9" s="17"/>
      <c r="BA9" s="5">
        <f t="shared" si="2"/>
        <v>0</v>
      </c>
      <c r="BB9" s="15"/>
      <c r="BC9" s="15"/>
      <c r="BD9" s="15"/>
      <c r="BE9" s="9"/>
      <c r="BF9" s="9"/>
      <c r="BG9" s="9"/>
      <c r="BH9" s="9"/>
      <c r="BI9" s="9"/>
      <c r="BJ9" s="9"/>
      <c r="BK9" s="19"/>
      <c r="BL9" s="9"/>
      <c r="BM9" s="9"/>
      <c r="BN9" s="9"/>
      <c r="BO9" s="9"/>
      <c r="BP9" s="9"/>
    </row>
    <row r="10" spans="1:68" x14ac:dyDescent="0.25">
      <c r="A10" s="99">
        <v>142</v>
      </c>
      <c r="B10" s="52" t="s">
        <v>99</v>
      </c>
      <c r="C10" s="53"/>
      <c r="D10" s="53"/>
      <c r="E10" s="54" t="s">
        <v>156</v>
      </c>
      <c r="F10" s="101" t="s">
        <v>136</v>
      </c>
      <c r="G10" s="17"/>
      <c r="H10" s="17"/>
      <c r="I10" s="17"/>
      <c r="J10" s="17"/>
      <c r="K10" s="17"/>
      <c r="L10" s="17"/>
      <c r="M10" s="17"/>
      <c r="N10" s="17"/>
      <c r="O10" s="5">
        <f t="shared" si="0"/>
        <v>0</v>
      </c>
      <c r="P10" s="15"/>
      <c r="Q10" s="15"/>
      <c r="R10" s="15"/>
      <c r="S10" s="9"/>
      <c r="T10" s="9"/>
      <c r="U10" s="9"/>
      <c r="V10" s="9"/>
      <c r="W10" s="9"/>
      <c r="X10" s="9"/>
      <c r="Y10" s="19"/>
      <c r="Z10" s="17"/>
      <c r="AA10" s="17"/>
      <c r="AB10" s="17"/>
      <c r="AC10" s="17"/>
      <c r="AD10" s="17"/>
      <c r="AE10" s="17"/>
      <c r="AF10" s="17"/>
      <c r="AG10" s="17"/>
      <c r="AH10" s="5">
        <f t="shared" si="1"/>
        <v>0</v>
      </c>
      <c r="AI10" s="15"/>
      <c r="AJ10" s="15"/>
      <c r="AK10" s="15"/>
      <c r="AL10" s="9"/>
      <c r="AM10" s="9"/>
      <c r="AN10" s="9"/>
      <c r="AO10" s="9"/>
      <c r="AP10" s="9"/>
      <c r="AQ10" s="9"/>
      <c r="AR10" s="22"/>
      <c r="AS10" s="17"/>
      <c r="AT10" s="17"/>
      <c r="AU10" s="17"/>
      <c r="AV10" s="17"/>
      <c r="AW10" s="17"/>
      <c r="AX10" s="17"/>
      <c r="AY10" s="17"/>
      <c r="AZ10" s="17"/>
      <c r="BA10" s="5">
        <f t="shared" si="2"/>
        <v>0</v>
      </c>
      <c r="BB10" s="15"/>
      <c r="BC10" s="15"/>
      <c r="BD10" s="15"/>
      <c r="BE10" s="9"/>
      <c r="BF10" s="9"/>
      <c r="BG10" s="9"/>
      <c r="BH10" s="9"/>
      <c r="BI10" s="9"/>
      <c r="BJ10" s="9"/>
      <c r="BK10" s="19"/>
      <c r="BL10" s="9"/>
      <c r="BM10" s="9"/>
      <c r="BN10" s="9"/>
      <c r="BO10" s="9"/>
      <c r="BP10" s="9"/>
    </row>
    <row r="11" spans="1:68" x14ac:dyDescent="0.25">
      <c r="A11" s="99">
        <v>143</v>
      </c>
      <c r="B11" s="52" t="s">
        <v>83</v>
      </c>
      <c r="C11" s="53"/>
      <c r="D11" s="53"/>
      <c r="E11" s="54" t="s">
        <v>184</v>
      </c>
      <c r="F11" s="101" t="s">
        <v>133</v>
      </c>
      <c r="G11" s="17"/>
      <c r="H11" s="17"/>
      <c r="I11" s="17"/>
      <c r="J11" s="17"/>
      <c r="K11" s="17"/>
      <c r="L11" s="17"/>
      <c r="M11" s="17"/>
      <c r="N11" s="17"/>
      <c r="O11" s="5">
        <f t="shared" si="0"/>
        <v>0</v>
      </c>
      <c r="P11" s="15"/>
      <c r="Q11" s="15"/>
      <c r="R11" s="15"/>
      <c r="S11" s="9"/>
      <c r="T11" s="9"/>
      <c r="U11" s="9"/>
      <c r="V11" s="9"/>
      <c r="W11" s="9"/>
      <c r="X11" s="9"/>
      <c r="Y11" s="19"/>
      <c r="Z11" s="17"/>
      <c r="AA11" s="17"/>
      <c r="AB11" s="17"/>
      <c r="AC11" s="17"/>
      <c r="AD11" s="17"/>
      <c r="AE11" s="17"/>
      <c r="AF11" s="17"/>
      <c r="AG11" s="17"/>
      <c r="AH11" s="5">
        <f t="shared" si="1"/>
        <v>0</v>
      </c>
      <c r="AI11" s="15"/>
      <c r="AJ11" s="15"/>
      <c r="AK11" s="15"/>
      <c r="AL11" s="9"/>
      <c r="AM11" s="9"/>
      <c r="AN11" s="9"/>
      <c r="AO11" s="9"/>
      <c r="AP11" s="9"/>
      <c r="AQ11" s="9"/>
      <c r="AR11" s="22"/>
      <c r="AS11" s="17"/>
      <c r="AT11" s="17"/>
      <c r="AU11" s="17"/>
      <c r="AV11" s="17"/>
      <c r="AW11" s="17"/>
      <c r="AX11" s="17"/>
      <c r="AY11" s="17"/>
      <c r="AZ11" s="17"/>
      <c r="BA11" s="5">
        <f t="shared" si="2"/>
        <v>0</v>
      </c>
      <c r="BB11" s="15"/>
      <c r="BC11" s="15"/>
      <c r="BD11" s="15"/>
      <c r="BE11" s="9"/>
      <c r="BF11" s="9"/>
      <c r="BG11" s="9"/>
      <c r="BH11" s="9"/>
      <c r="BI11" s="9"/>
      <c r="BJ11" s="9"/>
      <c r="BK11" s="19"/>
      <c r="BL11" s="9"/>
      <c r="BM11" s="9"/>
      <c r="BN11" s="9"/>
      <c r="BO11" s="9"/>
      <c r="BP11" s="9"/>
    </row>
    <row r="12" spans="1:68" x14ac:dyDescent="0.25">
      <c r="A12" s="99">
        <v>144</v>
      </c>
      <c r="B12" s="52" t="s">
        <v>110</v>
      </c>
      <c r="C12" s="53"/>
      <c r="D12" s="53"/>
      <c r="E12" s="52" t="s">
        <v>158</v>
      </c>
      <c r="F12" s="101" t="s">
        <v>136</v>
      </c>
      <c r="G12" s="17"/>
      <c r="H12" s="17"/>
      <c r="I12" s="17"/>
      <c r="J12" s="17"/>
      <c r="K12" s="17"/>
      <c r="L12" s="17"/>
      <c r="M12" s="17"/>
      <c r="N12" s="17"/>
      <c r="O12" s="5">
        <f t="shared" si="0"/>
        <v>0</v>
      </c>
      <c r="P12" s="15"/>
      <c r="Q12" s="15"/>
      <c r="R12" s="15"/>
      <c r="S12" s="9"/>
      <c r="T12" s="9"/>
      <c r="U12" s="9"/>
      <c r="V12" s="9"/>
      <c r="W12" s="9"/>
      <c r="X12" s="9"/>
      <c r="Y12" s="19"/>
      <c r="Z12" s="17"/>
      <c r="AA12" s="17"/>
      <c r="AB12" s="17"/>
      <c r="AC12" s="17"/>
      <c r="AD12" s="17"/>
      <c r="AE12" s="17"/>
      <c r="AF12" s="17"/>
      <c r="AG12" s="17"/>
      <c r="AH12" s="5">
        <f t="shared" si="1"/>
        <v>0</v>
      </c>
      <c r="AI12" s="15"/>
      <c r="AJ12" s="15"/>
      <c r="AK12" s="15"/>
      <c r="AL12" s="9"/>
      <c r="AM12" s="9"/>
      <c r="AN12" s="9"/>
      <c r="AO12" s="9"/>
      <c r="AP12" s="9"/>
      <c r="AQ12" s="9"/>
      <c r="AR12" s="22"/>
      <c r="AS12" s="17"/>
      <c r="AT12" s="17"/>
      <c r="AU12" s="17"/>
      <c r="AV12" s="17"/>
      <c r="AW12" s="17"/>
      <c r="AX12" s="17"/>
      <c r="AY12" s="17"/>
      <c r="AZ12" s="17"/>
      <c r="BA12" s="5">
        <f t="shared" si="2"/>
        <v>0</v>
      </c>
      <c r="BB12" s="15"/>
      <c r="BC12" s="15"/>
      <c r="BD12" s="15"/>
      <c r="BE12" s="9"/>
      <c r="BF12" s="9"/>
      <c r="BG12" s="9"/>
      <c r="BH12" s="9"/>
      <c r="BI12" s="9"/>
      <c r="BJ12" s="9"/>
      <c r="BK12" s="19"/>
      <c r="BL12" s="9"/>
      <c r="BM12" s="9"/>
      <c r="BN12" s="9"/>
      <c r="BO12" s="9"/>
      <c r="BP12" s="9"/>
    </row>
    <row r="13" spans="1:68" x14ac:dyDescent="0.25">
      <c r="A13" s="80">
        <v>147</v>
      </c>
      <c r="B13" s="81" t="s">
        <v>100</v>
      </c>
      <c r="C13" s="82" t="s">
        <v>134</v>
      </c>
      <c r="D13" s="81" t="s">
        <v>206</v>
      </c>
      <c r="E13" s="82" t="s">
        <v>101</v>
      </c>
      <c r="F13" s="85" t="s">
        <v>136</v>
      </c>
      <c r="G13" s="107"/>
      <c r="H13" s="108"/>
      <c r="I13" s="108"/>
      <c r="J13" s="108"/>
      <c r="K13" s="108"/>
      <c r="L13" s="108"/>
      <c r="M13" s="108" t="s">
        <v>25</v>
      </c>
      <c r="N13" s="108"/>
      <c r="O13" s="98">
        <f>SUM(O7:O12)</f>
        <v>0</v>
      </c>
      <c r="P13" s="98">
        <f>(O13/6)/8</f>
        <v>0</v>
      </c>
      <c r="Q13" s="96"/>
      <c r="R13" s="98">
        <f>(P13*0.9)+(Q13*0.1)</f>
        <v>0</v>
      </c>
      <c r="S13" s="108"/>
      <c r="T13" s="96">
        <v>6.2</v>
      </c>
      <c r="U13" s="96">
        <v>6</v>
      </c>
      <c r="V13" s="96">
        <v>6.2</v>
      </c>
      <c r="W13" s="98">
        <f>(T13*0.25)+(U13*0.5)+(V13*0.25)</f>
        <v>6.1</v>
      </c>
      <c r="X13" s="98">
        <f>(R13+W13)/2</f>
        <v>3.05</v>
      </c>
      <c r="Y13" s="109"/>
      <c r="Z13" s="108"/>
      <c r="AA13" s="108"/>
      <c r="AB13" s="108"/>
      <c r="AC13" s="108"/>
      <c r="AD13" s="108"/>
      <c r="AE13" s="108"/>
      <c r="AF13" s="108" t="s">
        <v>25</v>
      </c>
      <c r="AG13" s="108"/>
      <c r="AH13" s="98">
        <f>SUM(AH7:AH12)</f>
        <v>0</v>
      </c>
      <c r="AI13" s="98">
        <f>(AH13/6)/8</f>
        <v>0</v>
      </c>
      <c r="AJ13" s="96"/>
      <c r="AK13" s="98">
        <f>(AI13*0.9)+(AJ13*0.1)</f>
        <v>0</v>
      </c>
      <c r="AL13" s="108"/>
      <c r="AM13" s="96">
        <v>6.2</v>
      </c>
      <c r="AN13" s="96">
        <v>4.8</v>
      </c>
      <c r="AO13" s="96">
        <v>7.2</v>
      </c>
      <c r="AP13" s="98">
        <f>(AM13*0.25)+(AN13*0.5)+(AO13*0.25)</f>
        <v>5.75</v>
      </c>
      <c r="AQ13" s="98">
        <f>(AK13+AP13)/2</f>
        <v>2.875</v>
      </c>
      <c r="AR13" s="110"/>
      <c r="AS13" s="108"/>
      <c r="AT13" s="108"/>
      <c r="AU13" s="108"/>
      <c r="AV13" s="108"/>
      <c r="AW13" s="108"/>
      <c r="AX13" s="108"/>
      <c r="AY13" s="108" t="s">
        <v>25</v>
      </c>
      <c r="AZ13" s="108"/>
      <c r="BA13" s="98">
        <f>SUM(BA7:BA12)</f>
        <v>0</v>
      </c>
      <c r="BB13" s="98">
        <f>(BA13/6)/8</f>
        <v>0</v>
      </c>
      <c r="BC13" s="96"/>
      <c r="BD13" s="98">
        <f>(BB13*0.9)+(BC13*0.1)</f>
        <v>0</v>
      </c>
      <c r="BE13" s="108"/>
      <c r="BF13" s="96"/>
      <c r="BG13" s="96"/>
      <c r="BH13" s="96"/>
      <c r="BI13" s="98">
        <f>(BF13*0.25)+(BG13*0.5)+(BH13*0.25)</f>
        <v>0</v>
      </c>
      <c r="BJ13" s="98">
        <f>(BD13+BI13)/2</f>
        <v>0</v>
      </c>
      <c r="BK13" s="111"/>
      <c r="BL13" s="98">
        <f>W13</f>
        <v>6.1</v>
      </c>
      <c r="BM13" s="98">
        <f>AP13</f>
        <v>5.75</v>
      </c>
      <c r="BN13" s="98"/>
      <c r="BO13" s="98">
        <f>AVERAGE(BL13:BN13)</f>
        <v>5.9249999999999998</v>
      </c>
      <c r="BP13" s="81">
        <v>1</v>
      </c>
    </row>
    <row r="14" spans="1:68" x14ac:dyDescent="0.25">
      <c r="A14" s="78">
        <v>136</v>
      </c>
      <c r="B14" s="79" t="s">
        <v>197</v>
      </c>
      <c r="C14" s="100"/>
      <c r="D14" s="100"/>
      <c r="E14" s="86" t="s">
        <v>210</v>
      </c>
      <c r="F14" s="84" t="s">
        <v>136</v>
      </c>
      <c r="G14" s="17"/>
      <c r="H14" s="17"/>
      <c r="I14" s="17"/>
      <c r="J14" s="17"/>
      <c r="K14" s="17"/>
      <c r="L14" s="17"/>
      <c r="M14" s="17"/>
      <c r="N14" s="17"/>
      <c r="O14" s="5">
        <f t="shared" ref="O14:O19" si="3">SUM(G14:N14)</f>
        <v>0</v>
      </c>
      <c r="P14" s="15"/>
      <c r="Q14" s="15"/>
      <c r="R14" s="15"/>
      <c r="S14" s="9"/>
      <c r="T14" s="10"/>
      <c r="U14" s="10"/>
      <c r="V14" s="10"/>
      <c r="W14" s="11"/>
      <c r="X14" s="11"/>
      <c r="Y14" s="19"/>
      <c r="Z14" s="17"/>
      <c r="AA14" s="17"/>
      <c r="AB14" s="17"/>
      <c r="AC14" s="17"/>
      <c r="AD14" s="17"/>
      <c r="AE14" s="17"/>
      <c r="AF14" s="17"/>
      <c r="AG14" s="17"/>
      <c r="AH14" s="5">
        <f t="shared" ref="AH14:AH19" si="4">SUM(Z14:AG14)</f>
        <v>0</v>
      </c>
      <c r="AI14" s="15"/>
      <c r="AJ14" s="15"/>
      <c r="AK14" s="15"/>
      <c r="AL14" s="9"/>
      <c r="AM14" s="10"/>
      <c r="AN14" s="10"/>
      <c r="AO14" s="10"/>
      <c r="AP14" s="11"/>
      <c r="AQ14" s="11"/>
      <c r="AR14" s="23"/>
      <c r="AS14" s="17"/>
      <c r="AT14" s="17"/>
      <c r="AU14" s="17"/>
      <c r="AV14" s="17"/>
      <c r="AW14" s="17"/>
      <c r="AX14" s="17"/>
      <c r="AY14" s="17"/>
      <c r="AZ14" s="17"/>
      <c r="BA14" s="5">
        <f t="shared" ref="BA14:BA19" si="5">SUM(AS14:AZ14)</f>
        <v>0</v>
      </c>
      <c r="BB14" s="15"/>
      <c r="BC14" s="15"/>
      <c r="BD14" s="15"/>
      <c r="BE14" s="9"/>
      <c r="BF14" s="10"/>
      <c r="BG14" s="10"/>
      <c r="BH14" s="10"/>
      <c r="BI14" s="11"/>
      <c r="BJ14" s="11"/>
      <c r="BK14" s="24"/>
      <c r="BL14" s="11"/>
      <c r="BM14" s="11"/>
      <c r="BN14" s="11"/>
      <c r="BO14" s="11"/>
      <c r="BP14" s="9"/>
    </row>
    <row r="15" spans="1:68" x14ac:dyDescent="0.25">
      <c r="A15" s="99">
        <v>137</v>
      </c>
      <c r="B15" s="52" t="s">
        <v>102</v>
      </c>
      <c r="C15" s="53"/>
      <c r="D15" s="53"/>
      <c r="E15" s="54" t="s">
        <v>103</v>
      </c>
      <c r="F15" s="101" t="s">
        <v>133</v>
      </c>
      <c r="G15" s="17"/>
      <c r="H15" s="17"/>
      <c r="I15" s="17"/>
      <c r="J15" s="17"/>
      <c r="K15" s="17"/>
      <c r="L15" s="17"/>
      <c r="M15" s="17"/>
      <c r="N15" s="17"/>
      <c r="O15" s="5">
        <f t="shared" si="3"/>
        <v>0</v>
      </c>
      <c r="P15" s="15"/>
      <c r="Q15" s="15"/>
      <c r="R15" s="15"/>
      <c r="S15" s="9"/>
      <c r="T15" s="9"/>
      <c r="U15" s="9"/>
      <c r="V15" s="9"/>
      <c r="W15" s="9"/>
      <c r="X15" s="9"/>
      <c r="Y15" s="19"/>
      <c r="Z15" s="17"/>
      <c r="AA15" s="17"/>
      <c r="AB15" s="17"/>
      <c r="AC15" s="17"/>
      <c r="AD15" s="17"/>
      <c r="AE15" s="17"/>
      <c r="AF15" s="17"/>
      <c r="AG15" s="17"/>
      <c r="AH15" s="5">
        <f t="shared" si="4"/>
        <v>0</v>
      </c>
      <c r="AI15" s="15"/>
      <c r="AJ15" s="15"/>
      <c r="AK15" s="15"/>
      <c r="AL15" s="9"/>
      <c r="AM15" s="9"/>
      <c r="AN15" s="9"/>
      <c r="AO15" s="9"/>
      <c r="AP15" s="9"/>
      <c r="AQ15" s="9"/>
      <c r="AR15" s="22"/>
      <c r="AS15" s="17"/>
      <c r="AT15" s="17"/>
      <c r="AU15" s="17"/>
      <c r="AV15" s="17"/>
      <c r="AW15" s="17"/>
      <c r="AX15" s="17"/>
      <c r="AY15" s="17"/>
      <c r="AZ15" s="17"/>
      <c r="BA15" s="5">
        <f t="shared" si="5"/>
        <v>0</v>
      </c>
      <c r="BB15" s="15"/>
      <c r="BC15" s="15"/>
      <c r="BD15" s="15"/>
      <c r="BE15" s="9"/>
      <c r="BF15" s="9"/>
      <c r="BG15" s="9"/>
      <c r="BH15" s="9"/>
      <c r="BI15" s="9"/>
      <c r="BJ15" s="9"/>
      <c r="BK15" s="19"/>
      <c r="BL15" s="9"/>
      <c r="BM15" s="9"/>
      <c r="BN15" s="9"/>
      <c r="BO15" s="9"/>
      <c r="BP15" s="9"/>
    </row>
    <row r="16" spans="1:68" x14ac:dyDescent="0.25">
      <c r="A16" s="99">
        <v>138</v>
      </c>
      <c r="B16" s="52" t="s">
        <v>198</v>
      </c>
      <c r="C16" s="53"/>
      <c r="D16" s="53"/>
      <c r="E16" s="52" t="s">
        <v>211</v>
      </c>
      <c r="F16" s="101" t="s">
        <v>136</v>
      </c>
      <c r="G16" s="17"/>
      <c r="H16" s="17"/>
      <c r="I16" s="17"/>
      <c r="J16" s="17"/>
      <c r="K16" s="17"/>
      <c r="L16" s="17"/>
      <c r="M16" s="17"/>
      <c r="N16" s="17"/>
      <c r="O16" s="5">
        <f t="shared" si="3"/>
        <v>0</v>
      </c>
      <c r="P16" s="15"/>
      <c r="Q16" s="15"/>
      <c r="R16" s="15"/>
      <c r="S16" s="9"/>
      <c r="T16" s="9"/>
      <c r="U16" s="9"/>
      <c r="V16" s="9"/>
      <c r="W16" s="9"/>
      <c r="X16" s="9"/>
      <c r="Y16" s="19"/>
      <c r="Z16" s="17"/>
      <c r="AA16" s="17"/>
      <c r="AB16" s="17"/>
      <c r="AC16" s="17"/>
      <c r="AD16" s="17"/>
      <c r="AE16" s="17"/>
      <c r="AF16" s="17"/>
      <c r="AG16" s="17"/>
      <c r="AH16" s="5">
        <f t="shared" si="4"/>
        <v>0</v>
      </c>
      <c r="AI16" s="15"/>
      <c r="AJ16" s="15"/>
      <c r="AK16" s="15"/>
      <c r="AL16" s="9"/>
      <c r="AM16" s="9"/>
      <c r="AN16" s="9"/>
      <c r="AO16" s="9"/>
      <c r="AP16" s="9"/>
      <c r="AQ16" s="9"/>
      <c r="AR16" s="22"/>
      <c r="AS16" s="17"/>
      <c r="AT16" s="17"/>
      <c r="AU16" s="17"/>
      <c r="AV16" s="17"/>
      <c r="AW16" s="17"/>
      <c r="AX16" s="17"/>
      <c r="AY16" s="17"/>
      <c r="AZ16" s="17"/>
      <c r="BA16" s="5">
        <f t="shared" si="5"/>
        <v>0</v>
      </c>
      <c r="BB16" s="15"/>
      <c r="BC16" s="15"/>
      <c r="BD16" s="15"/>
      <c r="BE16" s="9"/>
      <c r="BF16" s="9"/>
      <c r="BG16" s="9"/>
      <c r="BH16" s="9"/>
      <c r="BI16" s="9"/>
      <c r="BJ16" s="9"/>
      <c r="BK16" s="19"/>
      <c r="BL16" s="9"/>
      <c r="BM16" s="9"/>
      <c r="BN16" s="9"/>
      <c r="BO16" s="9"/>
      <c r="BP16" s="9"/>
    </row>
    <row r="17" spans="1:68" s="119" customFormat="1" x14ac:dyDescent="0.25">
      <c r="A17" s="133">
        <v>145</v>
      </c>
      <c r="B17" s="134" t="s">
        <v>199</v>
      </c>
      <c r="C17" s="135"/>
      <c r="D17" s="135"/>
      <c r="E17" s="134" t="s">
        <v>107</v>
      </c>
      <c r="F17" s="136" t="s">
        <v>136</v>
      </c>
      <c r="G17" s="127"/>
      <c r="H17" s="127"/>
      <c r="I17" s="127"/>
      <c r="J17" s="127"/>
      <c r="K17" s="127"/>
      <c r="L17" s="127"/>
      <c r="M17" s="127"/>
      <c r="N17" s="127"/>
      <c r="O17" s="128">
        <f t="shared" si="3"/>
        <v>0</v>
      </c>
      <c r="P17" s="129"/>
      <c r="Q17" s="129"/>
      <c r="R17" s="129"/>
      <c r="S17" s="130"/>
      <c r="T17" s="130"/>
      <c r="U17" s="130"/>
      <c r="V17" s="130"/>
      <c r="W17" s="130"/>
      <c r="X17" s="130"/>
      <c r="Y17" s="131"/>
      <c r="Z17" s="127"/>
      <c r="AA17" s="127"/>
      <c r="AB17" s="127"/>
      <c r="AC17" s="127"/>
      <c r="AD17" s="127"/>
      <c r="AE17" s="127"/>
      <c r="AF17" s="127"/>
      <c r="AG17" s="127"/>
      <c r="AH17" s="128">
        <f t="shared" si="4"/>
        <v>0</v>
      </c>
      <c r="AI17" s="129"/>
      <c r="AJ17" s="129"/>
      <c r="AK17" s="129"/>
      <c r="AL17" s="130"/>
      <c r="AM17" s="130"/>
      <c r="AN17" s="130"/>
      <c r="AO17" s="130"/>
      <c r="AP17" s="130"/>
      <c r="AQ17" s="130"/>
      <c r="AR17" s="132"/>
      <c r="AS17" s="127"/>
      <c r="AT17" s="127"/>
      <c r="AU17" s="127"/>
      <c r="AV17" s="127"/>
      <c r="AW17" s="127"/>
      <c r="AX17" s="127"/>
      <c r="AY17" s="127"/>
      <c r="AZ17" s="127"/>
      <c r="BA17" s="128">
        <f t="shared" si="5"/>
        <v>0</v>
      </c>
      <c r="BB17" s="129"/>
      <c r="BC17" s="129"/>
      <c r="BD17" s="129"/>
      <c r="BE17" s="130"/>
      <c r="BF17" s="130"/>
      <c r="BG17" s="130"/>
      <c r="BH17" s="130"/>
      <c r="BI17" s="130"/>
      <c r="BJ17" s="130"/>
      <c r="BK17" s="131"/>
      <c r="BL17" s="130"/>
      <c r="BM17" s="130"/>
      <c r="BN17" s="130"/>
      <c r="BO17" s="130"/>
      <c r="BP17" s="130"/>
    </row>
    <row r="18" spans="1:68" x14ac:dyDescent="0.25">
      <c r="A18" s="99">
        <v>146</v>
      </c>
      <c r="B18" s="52" t="s">
        <v>113</v>
      </c>
      <c r="C18" s="53"/>
      <c r="D18" s="53"/>
      <c r="E18" s="52" t="s">
        <v>212</v>
      </c>
      <c r="F18" s="101" t="s">
        <v>133</v>
      </c>
      <c r="G18" s="17"/>
      <c r="H18" s="17"/>
      <c r="I18" s="17"/>
      <c r="J18" s="17"/>
      <c r="K18" s="17"/>
      <c r="L18" s="17"/>
      <c r="M18" s="17"/>
      <c r="N18" s="17"/>
      <c r="O18" s="5">
        <f t="shared" si="3"/>
        <v>0</v>
      </c>
      <c r="P18" s="15"/>
      <c r="Q18" s="15"/>
      <c r="R18" s="15"/>
      <c r="S18" s="9"/>
      <c r="T18" s="9"/>
      <c r="U18" s="9"/>
      <c r="V18" s="9"/>
      <c r="W18" s="9"/>
      <c r="X18" s="9"/>
      <c r="Y18" s="19"/>
      <c r="Z18" s="17"/>
      <c r="AA18" s="17"/>
      <c r="AB18" s="17"/>
      <c r="AC18" s="17"/>
      <c r="AD18" s="17"/>
      <c r="AE18" s="17"/>
      <c r="AF18" s="17"/>
      <c r="AG18" s="17"/>
      <c r="AH18" s="5">
        <f t="shared" si="4"/>
        <v>0</v>
      </c>
      <c r="AI18" s="15"/>
      <c r="AJ18" s="15"/>
      <c r="AK18" s="15"/>
      <c r="AL18" s="9"/>
      <c r="AM18" s="9"/>
      <c r="AN18" s="9"/>
      <c r="AO18" s="9"/>
      <c r="AP18" s="9"/>
      <c r="AQ18" s="9"/>
      <c r="AR18" s="22"/>
      <c r="AS18" s="17"/>
      <c r="AT18" s="17"/>
      <c r="AU18" s="17"/>
      <c r="AV18" s="17"/>
      <c r="AW18" s="17"/>
      <c r="AX18" s="17"/>
      <c r="AY18" s="17"/>
      <c r="AZ18" s="17"/>
      <c r="BA18" s="5">
        <f t="shared" si="5"/>
        <v>0</v>
      </c>
      <c r="BB18" s="15"/>
      <c r="BC18" s="15"/>
      <c r="BD18" s="15"/>
      <c r="BE18" s="9"/>
      <c r="BF18" s="9"/>
      <c r="BG18" s="9"/>
      <c r="BH18" s="9"/>
      <c r="BI18" s="9"/>
      <c r="BJ18" s="9"/>
      <c r="BK18" s="19"/>
      <c r="BL18" s="9"/>
      <c r="BM18" s="9"/>
      <c r="BN18" s="9"/>
      <c r="BO18" s="9"/>
      <c r="BP18" s="9"/>
    </row>
    <row r="19" spans="1:68" x14ac:dyDescent="0.25">
      <c r="A19" s="99">
        <v>148</v>
      </c>
      <c r="B19" s="52" t="s">
        <v>200</v>
      </c>
      <c r="C19" s="53"/>
      <c r="D19" s="53"/>
      <c r="E19" s="52" t="s">
        <v>212</v>
      </c>
      <c r="F19" s="101" t="s">
        <v>133</v>
      </c>
      <c r="G19" s="17"/>
      <c r="H19" s="17"/>
      <c r="I19" s="17"/>
      <c r="J19" s="17"/>
      <c r="K19" s="17"/>
      <c r="L19" s="17"/>
      <c r="M19" s="17"/>
      <c r="N19" s="17"/>
      <c r="O19" s="5">
        <f t="shared" si="3"/>
        <v>0</v>
      </c>
      <c r="P19" s="15"/>
      <c r="Q19" s="15"/>
      <c r="R19" s="15"/>
      <c r="S19" s="9"/>
      <c r="T19" s="9"/>
      <c r="U19" s="9"/>
      <c r="V19" s="9"/>
      <c r="W19" s="9"/>
      <c r="X19" s="9"/>
      <c r="Y19" s="19"/>
      <c r="Z19" s="17"/>
      <c r="AA19" s="17"/>
      <c r="AB19" s="17"/>
      <c r="AC19" s="17"/>
      <c r="AD19" s="17"/>
      <c r="AE19" s="17"/>
      <c r="AF19" s="17"/>
      <c r="AG19" s="17"/>
      <c r="AH19" s="5">
        <f t="shared" si="4"/>
        <v>0</v>
      </c>
      <c r="AI19" s="15"/>
      <c r="AJ19" s="15"/>
      <c r="AK19" s="15"/>
      <c r="AL19" s="9"/>
      <c r="AM19" s="9"/>
      <c r="AN19" s="9"/>
      <c r="AO19" s="9"/>
      <c r="AP19" s="9"/>
      <c r="AQ19" s="9"/>
      <c r="AR19" s="22"/>
      <c r="AS19" s="17"/>
      <c r="AT19" s="17"/>
      <c r="AU19" s="17"/>
      <c r="AV19" s="17"/>
      <c r="AW19" s="17"/>
      <c r="AX19" s="17"/>
      <c r="AY19" s="17"/>
      <c r="AZ19" s="17"/>
      <c r="BA19" s="5">
        <f t="shared" si="5"/>
        <v>0</v>
      </c>
      <c r="BB19" s="15"/>
      <c r="BC19" s="15"/>
      <c r="BD19" s="15"/>
      <c r="BE19" s="9"/>
      <c r="BF19" s="9"/>
      <c r="BG19" s="9"/>
      <c r="BH19" s="9"/>
      <c r="BI19" s="9"/>
      <c r="BJ19" s="9"/>
      <c r="BK19" s="19"/>
      <c r="BL19" s="9"/>
      <c r="BM19" s="9"/>
      <c r="BN19" s="9"/>
      <c r="BO19" s="9"/>
      <c r="BP19" s="9"/>
    </row>
    <row r="20" spans="1:68" x14ac:dyDescent="0.25">
      <c r="A20" s="104"/>
      <c r="B20" s="105"/>
      <c r="C20" s="82" t="s">
        <v>134</v>
      </c>
      <c r="D20" s="81" t="s">
        <v>206</v>
      </c>
      <c r="E20" s="106"/>
      <c r="F20" s="85"/>
      <c r="G20" s="107"/>
      <c r="H20" s="108"/>
      <c r="I20" s="108"/>
      <c r="J20" s="108"/>
      <c r="K20" s="108"/>
      <c r="L20" s="108"/>
      <c r="M20" s="108" t="s">
        <v>25</v>
      </c>
      <c r="N20" s="108"/>
      <c r="O20" s="98">
        <f>SUM(O14:O19)</f>
        <v>0</v>
      </c>
      <c r="P20" s="98">
        <f>(O20/6)/8</f>
        <v>0</v>
      </c>
      <c r="Q20" s="96"/>
      <c r="R20" s="98">
        <f>(P20*0.9)+(Q20*0.1)</f>
        <v>0</v>
      </c>
      <c r="S20" s="108"/>
      <c r="T20" s="96">
        <v>5.0999999999999996</v>
      </c>
      <c r="U20" s="96">
        <v>6.2</v>
      </c>
      <c r="V20" s="96">
        <v>6</v>
      </c>
      <c r="W20" s="98">
        <f>(T20*0.25)+(U20*0.5)+(V20*0.25)</f>
        <v>5.875</v>
      </c>
      <c r="X20" s="98">
        <f>(R20+W20)/2</f>
        <v>2.9375</v>
      </c>
      <c r="Y20" s="109"/>
      <c r="Z20" s="108"/>
      <c r="AA20" s="108"/>
      <c r="AB20" s="108"/>
      <c r="AC20" s="108"/>
      <c r="AD20" s="108"/>
      <c r="AE20" s="108"/>
      <c r="AF20" s="108" t="s">
        <v>25</v>
      </c>
      <c r="AG20" s="108"/>
      <c r="AH20" s="98">
        <f>SUM(AH14:AH19)</f>
        <v>0</v>
      </c>
      <c r="AI20" s="98">
        <f>(AH20/6)/8</f>
        <v>0</v>
      </c>
      <c r="AJ20" s="96"/>
      <c r="AK20" s="98">
        <f>(AI20*0.9)+(AJ20*0.1)</f>
        <v>0</v>
      </c>
      <c r="AL20" s="108"/>
      <c r="AM20" s="96">
        <v>5.5</v>
      </c>
      <c r="AN20" s="96">
        <v>6.1</v>
      </c>
      <c r="AO20" s="96">
        <v>5</v>
      </c>
      <c r="AP20" s="98">
        <f>(AM20*0.25)+(AN20*0.5)+(AO20*0.25)</f>
        <v>5.6749999999999998</v>
      </c>
      <c r="AQ20" s="98">
        <f>(AK20+AP20)/2</f>
        <v>2.8374999999999999</v>
      </c>
      <c r="AR20" s="110"/>
      <c r="AS20" s="108"/>
      <c r="AT20" s="108"/>
      <c r="AU20" s="108"/>
      <c r="AV20" s="108"/>
      <c r="AW20" s="108"/>
      <c r="AX20" s="108"/>
      <c r="AY20" s="108" t="s">
        <v>25</v>
      </c>
      <c r="AZ20" s="108"/>
      <c r="BA20" s="98">
        <f>SUM(BA14:BA19)</f>
        <v>0</v>
      </c>
      <c r="BB20" s="98">
        <f>(BA20/6)/8</f>
        <v>0</v>
      </c>
      <c r="BC20" s="96"/>
      <c r="BD20" s="98">
        <f>(BB20*0.9)+(BC20*0.1)</f>
        <v>0</v>
      </c>
      <c r="BE20" s="108"/>
      <c r="BF20" s="96"/>
      <c r="BG20" s="96"/>
      <c r="BH20" s="96"/>
      <c r="BI20" s="98">
        <f>(BF20*0.25)+(BG20*0.5)+(BH20*0.25)</f>
        <v>0</v>
      </c>
      <c r="BJ20" s="98">
        <f>(BD20+BI20)/2</f>
        <v>0</v>
      </c>
      <c r="BK20" s="111"/>
      <c r="BL20" s="98">
        <f>W20</f>
        <v>5.875</v>
      </c>
      <c r="BM20" s="98">
        <f>AP20</f>
        <v>5.6749999999999998</v>
      </c>
      <c r="BN20" s="98"/>
      <c r="BO20" s="98">
        <f>AVERAGE(BL20:BN20)</f>
        <v>5.7750000000000004</v>
      </c>
      <c r="BP20" s="81">
        <v>2</v>
      </c>
    </row>
    <row r="21" spans="1:68" x14ac:dyDescent="0.25">
      <c r="A21" s="78">
        <v>110</v>
      </c>
      <c r="B21" s="79" t="s">
        <v>180</v>
      </c>
      <c r="C21" s="100"/>
      <c r="D21" s="100"/>
      <c r="E21" s="86" t="s">
        <v>185</v>
      </c>
      <c r="F21" s="84" t="s">
        <v>136</v>
      </c>
      <c r="G21" s="17"/>
      <c r="H21" s="17"/>
      <c r="I21" s="17"/>
      <c r="J21" s="17"/>
      <c r="K21" s="17"/>
      <c r="L21" s="17"/>
      <c r="M21" s="17"/>
      <c r="N21" s="17"/>
      <c r="O21" s="5">
        <f t="shared" ref="O21:O26" si="6">SUM(G21:N21)</f>
        <v>0</v>
      </c>
      <c r="P21" s="15"/>
      <c r="Q21" s="15"/>
      <c r="R21" s="15"/>
      <c r="S21" s="9"/>
      <c r="T21" s="10"/>
      <c r="U21" s="10"/>
      <c r="V21" s="10"/>
      <c r="W21" s="11"/>
      <c r="X21" s="11"/>
      <c r="Y21" s="19"/>
      <c r="Z21" s="17"/>
      <c r="AA21" s="17"/>
      <c r="AB21" s="17"/>
      <c r="AC21" s="17"/>
      <c r="AD21" s="17"/>
      <c r="AE21" s="17"/>
      <c r="AF21" s="17"/>
      <c r="AG21" s="17"/>
      <c r="AH21" s="5">
        <f t="shared" ref="AH21:AH26" si="7">SUM(Z21:AG21)</f>
        <v>0</v>
      </c>
      <c r="AI21" s="15"/>
      <c r="AJ21" s="15"/>
      <c r="AK21" s="15"/>
      <c r="AL21" s="9"/>
      <c r="AM21" s="10"/>
      <c r="AN21" s="10"/>
      <c r="AO21" s="10"/>
      <c r="AP21" s="11"/>
      <c r="AQ21" s="11"/>
      <c r="AR21" s="23"/>
      <c r="AS21" s="17"/>
      <c r="AT21" s="17"/>
      <c r="AU21" s="17"/>
      <c r="AV21" s="17"/>
      <c r="AW21" s="17"/>
      <c r="AX21" s="17"/>
      <c r="AY21" s="17"/>
      <c r="AZ21" s="17"/>
      <c r="BA21" s="5">
        <f t="shared" ref="BA21:BA26" si="8">SUM(AS21:AZ21)</f>
        <v>0</v>
      </c>
      <c r="BB21" s="15"/>
      <c r="BC21" s="15"/>
      <c r="BD21" s="15"/>
      <c r="BE21" s="9"/>
      <c r="BF21" s="10"/>
      <c r="BG21" s="10"/>
      <c r="BH21" s="10"/>
      <c r="BI21" s="11"/>
      <c r="BJ21" s="11"/>
      <c r="BK21" s="24"/>
      <c r="BL21" s="11"/>
      <c r="BM21" s="11"/>
      <c r="BN21" s="11"/>
      <c r="BO21" s="11"/>
      <c r="BP21" s="9"/>
    </row>
    <row r="22" spans="1:68" x14ac:dyDescent="0.25">
      <c r="A22" s="99">
        <v>111</v>
      </c>
      <c r="B22" s="52" t="s">
        <v>196</v>
      </c>
      <c r="C22" s="53"/>
      <c r="D22" s="53"/>
      <c r="E22" s="52" t="s">
        <v>209</v>
      </c>
      <c r="F22" s="101" t="s">
        <v>136</v>
      </c>
      <c r="G22" s="17"/>
      <c r="H22" s="17"/>
      <c r="I22" s="17"/>
      <c r="J22" s="17"/>
      <c r="K22" s="17"/>
      <c r="L22" s="17"/>
      <c r="M22" s="17"/>
      <c r="N22" s="17"/>
      <c r="O22" s="5">
        <f t="shared" si="6"/>
        <v>0</v>
      </c>
      <c r="P22" s="15"/>
      <c r="Q22" s="15"/>
      <c r="R22" s="15"/>
      <c r="S22" s="9"/>
      <c r="T22" s="9"/>
      <c r="U22" s="9"/>
      <c r="V22" s="9"/>
      <c r="W22" s="9"/>
      <c r="X22" s="9"/>
      <c r="Y22" s="19"/>
      <c r="Z22" s="17"/>
      <c r="AA22" s="17"/>
      <c r="AB22" s="17"/>
      <c r="AC22" s="17"/>
      <c r="AD22" s="17"/>
      <c r="AE22" s="17"/>
      <c r="AF22" s="17"/>
      <c r="AG22" s="17"/>
      <c r="AH22" s="5">
        <f t="shared" si="7"/>
        <v>0</v>
      </c>
      <c r="AI22" s="15"/>
      <c r="AJ22" s="15"/>
      <c r="AK22" s="15"/>
      <c r="AL22" s="9"/>
      <c r="AM22" s="9"/>
      <c r="AN22" s="9"/>
      <c r="AO22" s="9"/>
      <c r="AP22" s="9"/>
      <c r="AQ22" s="9"/>
      <c r="AR22" s="22"/>
      <c r="AS22" s="17"/>
      <c r="AT22" s="17"/>
      <c r="AU22" s="17"/>
      <c r="AV22" s="17"/>
      <c r="AW22" s="17"/>
      <c r="AX22" s="17"/>
      <c r="AY22" s="17"/>
      <c r="AZ22" s="17"/>
      <c r="BA22" s="5">
        <f t="shared" si="8"/>
        <v>0</v>
      </c>
      <c r="BB22" s="15"/>
      <c r="BC22" s="15"/>
      <c r="BD22" s="15"/>
      <c r="BE22" s="9"/>
      <c r="BF22" s="9"/>
      <c r="BG22" s="9"/>
      <c r="BH22" s="9"/>
      <c r="BI22" s="9"/>
      <c r="BJ22" s="9"/>
      <c r="BK22" s="19"/>
      <c r="BL22" s="9"/>
      <c r="BM22" s="9"/>
      <c r="BN22" s="9"/>
      <c r="BO22" s="9"/>
      <c r="BP22" s="9"/>
    </row>
    <row r="23" spans="1:68" x14ac:dyDescent="0.25">
      <c r="A23" s="99">
        <v>112</v>
      </c>
      <c r="B23" s="52" t="s">
        <v>178</v>
      </c>
      <c r="C23" s="53"/>
      <c r="D23" s="53"/>
      <c r="E23" s="54" t="s">
        <v>187</v>
      </c>
      <c r="F23" s="101" t="s">
        <v>136</v>
      </c>
      <c r="G23" s="17"/>
      <c r="H23" s="17"/>
      <c r="I23" s="17"/>
      <c r="J23" s="17"/>
      <c r="K23" s="17"/>
      <c r="L23" s="17"/>
      <c r="M23" s="17"/>
      <c r="N23" s="17"/>
      <c r="O23" s="5">
        <f t="shared" si="6"/>
        <v>0</v>
      </c>
      <c r="P23" s="15"/>
      <c r="Q23" s="15"/>
      <c r="R23" s="15"/>
      <c r="S23" s="9"/>
      <c r="T23" s="9"/>
      <c r="U23" s="9"/>
      <c r="V23" s="9"/>
      <c r="W23" s="9"/>
      <c r="X23" s="9"/>
      <c r="Y23" s="19"/>
      <c r="Z23" s="17"/>
      <c r="AA23" s="17"/>
      <c r="AB23" s="17"/>
      <c r="AC23" s="17"/>
      <c r="AD23" s="17"/>
      <c r="AE23" s="17"/>
      <c r="AF23" s="17"/>
      <c r="AG23" s="17"/>
      <c r="AH23" s="5">
        <f t="shared" si="7"/>
        <v>0</v>
      </c>
      <c r="AI23" s="15"/>
      <c r="AJ23" s="15"/>
      <c r="AK23" s="15"/>
      <c r="AL23" s="9"/>
      <c r="AM23" s="9"/>
      <c r="AN23" s="9"/>
      <c r="AO23" s="9"/>
      <c r="AP23" s="9"/>
      <c r="AQ23" s="9"/>
      <c r="AR23" s="22"/>
      <c r="AS23" s="17"/>
      <c r="AT23" s="17"/>
      <c r="AU23" s="17"/>
      <c r="AV23" s="17"/>
      <c r="AW23" s="17"/>
      <c r="AX23" s="17"/>
      <c r="AY23" s="17"/>
      <c r="AZ23" s="17"/>
      <c r="BA23" s="5">
        <f t="shared" si="8"/>
        <v>0</v>
      </c>
      <c r="BB23" s="15"/>
      <c r="BC23" s="15"/>
      <c r="BD23" s="15"/>
      <c r="BE23" s="9"/>
      <c r="BF23" s="9"/>
      <c r="BG23" s="9"/>
      <c r="BH23" s="9"/>
      <c r="BI23" s="9"/>
      <c r="BJ23" s="9"/>
      <c r="BK23" s="19"/>
      <c r="BL23" s="9"/>
      <c r="BM23" s="9"/>
      <c r="BN23" s="9"/>
      <c r="BO23" s="9"/>
      <c r="BP23" s="9"/>
    </row>
    <row r="24" spans="1:68" x14ac:dyDescent="0.25">
      <c r="A24" s="99">
        <v>113</v>
      </c>
      <c r="B24" s="52" t="s">
        <v>163</v>
      </c>
      <c r="C24" s="53"/>
      <c r="D24" s="53"/>
      <c r="E24" s="54" t="s">
        <v>172</v>
      </c>
      <c r="F24" s="101" t="s">
        <v>136</v>
      </c>
      <c r="G24" s="17"/>
      <c r="H24" s="17"/>
      <c r="I24" s="17"/>
      <c r="J24" s="17"/>
      <c r="K24" s="17"/>
      <c r="L24" s="17"/>
      <c r="M24" s="17"/>
      <c r="N24" s="17"/>
      <c r="O24" s="5">
        <f t="shared" si="6"/>
        <v>0</v>
      </c>
      <c r="P24" s="15"/>
      <c r="Q24" s="15"/>
      <c r="R24" s="15"/>
      <c r="S24" s="9"/>
      <c r="T24" s="9"/>
      <c r="U24" s="9"/>
      <c r="V24" s="9"/>
      <c r="W24" s="9"/>
      <c r="X24" s="9"/>
      <c r="Y24" s="19"/>
      <c r="Z24" s="17"/>
      <c r="AA24" s="17"/>
      <c r="AB24" s="17"/>
      <c r="AC24" s="17"/>
      <c r="AD24" s="17"/>
      <c r="AE24" s="17"/>
      <c r="AF24" s="17"/>
      <c r="AG24" s="17"/>
      <c r="AH24" s="5">
        <f t="shared" si="7"/>
        <v>0</v>
      </c>
      <c r="AI24" s="15"/>
      <c r="AJ24" s="15"/>
      <c r="AK24" s="15"/>
      <c r="AL24" s="9"/>
      <c r="AM24" s="9"/>
      <c r="AN24" s="9"/>
      <c r="AO24" s="9"/>
      <c r="AP24" s="9"/>
      <c r="AQ24" s="9"/>
      <c r="AR24" s="22"/>
      <c r="AS24" s="17"/>
      <c r="AT24" s="17"/>
      <c r="AU24" s="17"/>
      <c r="AV24" s="17"/>
      <c r="AW24" s="17"/>
      <c r="AX24" s="17"/>
      <c r="AY24" s="17"/>
      <c r="AZ24" s="17"/>
      <c r="BA24" s="5">
        <f t="shared" si="8"/>
        <v>0</v>
      </c>
      <c r="BB24" s="15"/>
      <c r="BC24" s="15"/>
      <c r="BD24" s="15"/>
      <c r="BE24" s="9"/>
      <c r="BF24" s="9"/>
      <c r="BG24" s="9"/>
      <c r="BH24" s="9"/>
      <c r="BI24" s="9"/>
      <c r="BJ24" s="9"/>
      <c r="BK24" s="19"/>
      <c r="BL24" s="9"/>
      <c r="BM24" s="9"/>
      <c r="BN24" s="9"/>
      <c r="BO24" s="9"/>
      <c r="BP24" s="9"/>
    </row>
    <row r="25" spans="1:68" x14ac:dyDescent="0.25">
      <c r="A25" s="99">
        <v>114</v>
      </c>
      <c r="B25" s="52" t="s">
        <v>181</v>
      </c>
      <c r="C25" s="53"/>
      <c r="D25" s="53"/>
      <c r="E25" s="52" t="s">
        <v>188</v>
      </c>
      <c r="F25" s="101" t="s">
        <v>133</v>
      </c>
      <c r="G25" s="17"/>
      <c r="H25" s="17"/>
      <c r="I25" s="17"/>
      <c r="J25" s="17"/>
      <c r="K25" s="17"/>
      <c r="L25" s="17"/>
      <c r="M25" s="17"/>
      <c r="N25" s="17"/>
      <c r="O25" s="5">
        <f t="shared" si="6"/>
        <v>0</v>
      </c>
      <c r="P25" s="15"/>
      <c r="Q25" s="15"/>
      <c r="R25" s="15"/>
      <c r="S25" s="9"/>
      <c r="T25" s="9"/>
      <c r="U25" s="9"/>
      <c r="V25" s="9"/>
      <c r="W25" s="9"/>
      <c r="X25" s="9"/>
      <c r="Y25" s="19"/>
      <c r="Z25" s="17"/>
      <c r="AA25" s="17"/>
      <c r="AB25" s="17"/>
      <c r="AC25" s="17"/>
      <c r="AD25" s="17"/>
      <c r="AE25" s="17"/>
      <c r="AF25" s="17"/>
      <c r="AG25" s="17"/>
      <c r="AH25" s="5">
        <f t="shared" si="7"/>
        <v>0</v>
      </c>
      <c r="AI25" s="15"/>
      <c r="AJ25" s="15"/>
      <c r="AK25" s="15"/>
      <c r="AL25" s="9"/>
      <c r="AM25" s="9"/>
      <c r="AN25" s="9"/>
      <c r="AO25" s="9"/>
      <c r="AP25" s="9"/>
      <c r="AQ25" s="9"/>
      <c r="AR25" s="22"/>
      <c r="AS25" s="17"/>
      <c r="AT25" s="17"/>
      <c r="AU25" s="17"/>
      <c r="AV25" s="17"/>
      <c r="AW25" s="17"/>
      <c r="AX25" s="17"/>
      <c r="AY25" s="17"/>
      <c r="AZ25" s="17"/>
      <c r="BA25" s="5">
        <f t="shared" si="8"/>
        <v>0</v>
      </c>
      <c r="BB25" s="15"/>
      <c r="BC25" s="15"/>
      <c r="BD25" s="15"/>
      <c r="BE25" s="9"/>
      <c r="BF25" s="9"/>
      <c r="BG25" s="9"/>
      <c r="BH25" s="9"/>
      <c r="BI25" s="9"/>
      <c r="BJ25" s="9"/>
      <c r="BK25" s="19"/>
      <c r="BL25" s="9"/>
      <c r="BM25" s="9"/>
      <c r="BN25" s="9"/>
      <c r="BO25" s="9"/>
      <c r="BP25" s="9"/>
    </row>
    <row r="26" spans="1:68" x14ac:dyDescent="0.25">
      <c r="A26" s="99">
        <v>158</v>
      </c>
      <c r="B26" s="52" t="s">
        <v>111</v>
      </c>
      <c r="C26" s="53"/>
      <c r="D26" s="53"/>
      <c r="E26" s="52" t="s">
        <v>169</v>
      </c>
      <c r="F26" s="101" t="s">
        <v>136</v>
      </c>
      <c r="G26" s="17"/>
      <c r="H26" s="17"/>
      <c r="I26" s="17"/>
      <c r="J26" s="17"/>
      <c r="K26" s="17"/>
      <c r="L26" s="17"/>
      <c r="M26" s="17"/>
      <c r="N26" s="17"/>
      <c r="O26" s="5">
        <f t="shared" si="6"/>
        <v>0</v>
      </c>
      <c r="P26" s="15"/>
      <c r="Q26" s="15"/>
      <c r="R26" s="15"/>
      <c r="S26" s="9"/>
      <c r="T26" s="9"/>
      <c r="U26" s="9"/>
      <c r="V26" s="9"/>
      <c r="W26" s="9"/>
      <c r="X26" s="9"/>
      <c r="Y26" s="19"/>
      <c r="Z26" s="17"/>
      <c r="AA26" s="17"/>
      <c r="AB26" s="17"/>
      <c r="AC26" s="17"/>
      <c r="AD26" s="17"/>
      <c r="AE26" s="17"/>
      <c r="AF26" s="17"/>
      <c r="AG26" s="17"/>
      <c r="AH26" s="5">
        <f t="shared" si="7"/>
        <v>0</v>
      </c>
      <c r="AI26" s="15"/>
      <c r="AJ26" s="15"/>
      <c r="AK26" s="15"/>
      <c r="AL26" s="9"/>
      <c r="AM26" s="9"/>
      <c r="AN26" s="9"/>
      <c r="AO26" s="9"/>
      <c r="AP26" s="9"/>
      <c r="AQ26" s="9"/>
      <c r="AR26" s="22"/>
      <c r="AS26" s="17"/>
      <c r="AT26" s="17"/>
      <c r="AU26" s="17"/>
      <c r="AV26" s="17"/>
      <c r="AW26" s="17"/>
      <c r="AX26" s="17"/>
      <c r="AY26" s="17"/>
      <c r="AZ26" s="17"/>
      <c r="BA26" s="5">
        <f t="shared" si="8"/>
        <v>0</v>
      </c>
      <c r="BB26" s="15"/>
      <c r="BC26" s="15"/>
      <c r="BD26" s="15"/>
      <c r="BE26" s="9"/>
      <c r="BF26" s="9"/>
      <c r="BG26" s="9"/>
      <c r="BH26" s="9"/>
      <c r="BI26" s="9"/>
      <c r="BJ26" s="9"/>
      <c r="BK26" s="19"/>
      <c r="BL26" s="9"/>
      <c r="BM26" s="9"/>
      <c r="BN26" s="9"/>
      <c r="BO26" s="9"/>
      <c r="BP26" s="9"/>
    </row>
    <row r="27" spans="1:68" x14ac:dyDescent="0.25">
      <c r="A27" s="102"/>
      <c r="B27" s="81"/>
      <c r="C27" s="81" t="s">
        <v>225</v>
      </c>
      <c r="D27" s="81" t="s">
        <v>183</v>
      </c>
      <c r="E27" s="81"/>
      <c r="F27" s="103"/>
      <c r="G27" s="107"/>
      <c r="H27" s="108"/>
      <c r="I27" s="108"/>
      <c r="J27" s="108"/>
      <c r="K27" s="108"/>
      <c r="L27" s="108"/>
      <c r="M27" s="108" t="s">
        <v>25</v>
      </c>
      <c r="N27" s="108"/>
      <c r="O27" s="98">
        <f>SUM(O21:O26)</f>
        <v>0</v>
      </c>
      <c r="P27" s="98">
        <f>(O27/6)/8</f>
        <v>0</v>
      </c>
      <c r="Q27" s="96"/>
      <c r="R27" s="98">
        <f>(P27*0.9)+(Q27*0.1)</f>
        <v>0</v>
      </c>
      <c r="S27" s="108"/>
      <c r="T27" s="96">
        <v>4.5</v>
      </c>
      <c r="U27" s="96">
        <v>5.5</v>
      </c>
      <c r="V27" s="96">
        <v>5.9</v>
      </c>
      <c r="W27" s="98">
        <f>(T27*0.25)+(U27*0.5)+(V27*0.25)</f>
        <v>5.35</v>
      </c>
      <c r="X27" s="98">
        <f>(R27+W27)/2</f>
        <v>2.6749999999999998</v>
      </c>
      <c r="Y27" s="109"/>
      <c r="Z27" s="108"/>
      <c r="AA27" s="108"/>
      <c r="AB27" s="108"/>
      <c r="AC27" s="108"/>
      <c r="AD27" s="108"/>
      <c r="AE27" s="108"/>
      <c r="AF27" s="108" t="s">
        <v>25</v>
      </c>
      <c r="AG27" s="108"/>
      <c r="AH27" s="98">
        <f>SUM(AH21:AH26)</f>
        <v>0</v>
      </c>
      <c r="AI27" s="98">
        <f>(AH27/6)/8</f>
        <v>0</v>
      </c>
      <c r="AJ27" s="96"/>
      <c r="AK27" s="98">
        <f>(AI27*0.9)+(AJ27*0.1)</f>
        <v>0</v>
      </c>
      <c r="AL27" s="108"/>
      <c r="AM27" s="96">
        <v>4.5</v>
      </c>
      <c r="AN27" s="96">
        <v>5.6</v>
      </c>
      <c r="AO27" s="96">
        <v>4.8</v>
      </c>
      <c r="AP27" s="98">
        <f>(AM27*0.25)+(AN27*0.5)+(AO27*0.25)</f>
        <v>5.125</v>
      </c>
      <c r="AQ27" s="98">
        <f>(AK27+AP27)/2</f>
        <v>2.5625</v>
      </c>
      <c r="AR27" s="110"/>
      <c r="AS27" s="108"/>
      <c r="AT27" s="108"/>
      <c r="AU27" s="108"/>
      <c r="AV27" s="108"/>
      <c r="AW27" s="108"/>
      <c r="AX27" s="108"/>
      <c r="AY27" s="108" t="s">
        <v>25</v>
      </c>
      <c r="AZ27" s="108"/>
      <c r="BA27" s="98">
        <f>SUM(BA21:BA26)</f>
        <v>0</v>
      </c>
      <c r="BB27" s="98">
        <f>(BA27/6)/8</f>
        <v>0</v>
      </c>
      <c r="BC27" s="96"/>
      <c r="BD27" s="98">
        <f>(BB27*0.9)+(BC27*0.1)</f>
        <v>0</v>
      </c>
      <c r="BE27" s="108"/>
      <c r="BF27" s="96"/>
      <c r="BG27" s="96"/>
      <c r="BH27" s="96"/>
      <c r="BI27" s="98">
        <f>(BF27*0.25)+(BG27*0.5)+(BH27*0.25)</f>
        <v>0</v>
      </c>
      <c r="BJ27" s="98">
        <f>(BD27+BI27)/2</f>
        <v>0</v>
      </c>
      <c r="BK27" s="111"/>
      <c r="BL27" s="98">
        <f>W27</f>
        <v>5.35</v>
      </c>
      <c r="BM27" s="98">
        <f>AP27</f>
        <v>5.125</v>
      </c>
      <c r="BN27" s="98"/>
      <c r="BO27" s="98">
        <f>AVERAGE(BL27:BN27)</f>
        <v>5.2374999999999998</v>
      </c>
      <c r="BP27" s="81">
        <v>3</v>
      </c>
    </row>
  </sheetData>
  <mergeCells count="10">
    <mergeCell ref="BF3:BI3"/>
    <mergeCell ref="BL3:BO3"/>
    <mergeCell ref="I1:N1"/>
    <mergeCell ref="AB1:AG1"/>
    <mergeCell ref="AV1:AZ1"/>
    <mergeCell ref="G3:R3"/>
    <mergeCell ref="T3:W3"/>
    <mergeCell ref="Z3:AK3"/>
    <mergeCell ref="AM3:AP3"/>
    <mergeCell ref="AS3:BD3"/>
  </mergeCells>
  <pageMargins left="0.75" right="0.75" top="1" bottom="1" header="0.5" footer="0.5"/>
  <pageSetup paperSize="9" scale="9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9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5.44140625" customWidth="1"/>
    <col min="3" max="3" width="18.5546875" customWidth="1"/>
    <col min="4" max="4" width="14.44140625" customWidth="1"/>
    <col min="5" max="5" width="19.88671875" customWidth="1"/>
    <col min="6" max="6" width="10" customWidth="1"/>
    <col min="7" max="18" width="5.6640625" customWidth="1"/>
    <col min="19" max="19" width="3.109375" customWidth="1"/>
    <col min="20" max="25" width="5.6640625" customWidth="1"/>
    <col min="26" max="26" width="6.6640625" customWidth="1"/>
    <col min="27" max="27" width="3.109375" customWidth="1"/>
    <col min="28" max="39" width="5.6640625" customWidth="1"/>
    <col min="40" max="40" width="3.109375" customWidth="1"/>
    <col min="41" max="46" width="5.6640625" customWidth="1"/>
    <col min="47" max="47" width="6.6640625" customWidth="1"/>
    <col min="48" max="48" width="3.109375" customWidth="1"/>
    <col min="49" max="60" width="5.6640625" customWidth="1"/>
    <col min="61" max="61" width="3.109375" customWidth="1"/>
    <col min="62" max="67" width="5.6640625" customWidth="1"/>
    <col min="68" max="68" width="6.6640625" customWidth="1"/>
    <col min="69" max="69" width="3.109375" customWidth="1"/>
    <col min="70" max="73" width="8.6640625" customWidth="1"/>
    <col min="74" max="74" width="11.5546875" customWidth="1"/>
    <col min="75" max="75" width="3.109375" customWidth="1"/>
    <col min="76" max="76" width="3.33203125" customWidth="1"/>
    <col min="77" max="88" width="5.6640625" customWidth="1"/>
    <col min="89" max="89" width="3.109375" customWidth="1"/>
    <col min="90" max="95" width="5.6640625" customWidth="1"/>
    <col min="96" max="96" width="6.6640625" customWidth="1"/>
    <col min="97" max="97" width="3.44140625" customWidth="1"/>
    <col min="98" max="109" width="5.6640625" customWidth="1"/>
    <col min="110" max="110" width="3.109375" customWidth="1"/>
    <col min="111" max="116" width="5.6640625" customWidth="1"/>
    <col min="118" max="118" width="3.6640625" customWidth="1"/>
    <col min="119" max="130" width="5.6640625" customWidth="1"/>
    <col min="131" max="131" width="3.33203125" customWidth="1"/>
    <col min="132" max="137" width="5.6640625" customWidth="1"/>
    <col min="138" max="138" width="6.6640625" customWidth="1"/>
    <col min="139" max="139" width="3.44140625" customWidth="1"/>
    <col min="140" max="143" width="8.6640625" customWidth="1"/>
    <col min="144" max="144" width="11.5546875" customWidth="1"/>
    <col min="145" max="145" width="4" customWidth="1"/>
    <col min="146" max="146" width="4.109375" customWidth="1"/>
    <col min="151" max="151" width="11.5546875" customWidth="1"/>
  </cols>
  <sheetData>
    <row r="1" spans="1:153" x14ac:dyDescent="0.25">
      <c r="A1" t="s">
        <v>121</v>
      </c>
      <c r="D1" t="s">
        <v>14</v>
      </c>
      <c r="E1" s="18" t="s">
        <v>249</v>
      </c>
      <c r="F1" s="18"/>
      <c r="G1" s="58" t="s">
        <v>14</v>
      </c>
      <c r="H1" s="58"/>
      <c r="I1" s="160" t="str">
        <f>E1</f>
        <v>Chris Wicks</v>
      </c>
      <c r="J1" s="160"/>
      <c r="K1" s="160"/>
      <c r="L1" s="160"/>
      <c r="M1" s="160"/>
      <c r="N1" s="160"/>
      <c r="O1" s="58"/>
      <c r="P1" s="58"/>
      <c r="S1" s="9"/>
      <c r="AA1" s="19"/>
      <c r="AB1" t="s">
        <v>15</v>
      </c>
      <c r="AD1" s="160" t="str">
        <f>E2</f>
        <v>Robyn Bruderer</v>
      </c>
      <c r="AE1" s="160"/>
      <c r="AF1" s="160"/>
      <c r="AG1" s="160"/>
      <c r="AH1" s="160"/>
      <c r="AI1" s="160"/>
      <c r="AJ1" s="160"/>
      <c r="AK1" s="160"/>
      <c r="AN1" s="9"/>
      <c r="AV1" s="19"/>
      <c r="AW1" t="s">
        <v>16</v>
      </c>
      <c r="AY1" s="160">
        <f>E3</f>
        <v>0</v>
      </c>
      <c r="AZ1" s="160"/>
      <c r="BA1" s="160"/>
      <c r="BB1" s="160"/>
      <c r="BC1" s="160"/>
      <c r="BD1" s="160"/>
      <c r="BE1" s="160"/>
      <c r="BF1" s="160"/>
      <c r="BI1" s="9"/>
      <c r="BQ1" s="19"/>
      <c r="BV1" s="7">
        <f ca="1">NOW()</f>
        <v>42550.800448611109</v>
      </c>
      <c r="BW1" s="19"/>
      <c r="BX1" s="19"/>
      <c r="BY1" s="58" t="s">
        <v>14</v>
      </c>
      <c r="BZ1" s="58"/>
      <c r="CA1" s="160" t="str">
        <f>E1</f>
        <v>Chris Wicks</v>
      </c>
      <c r="CB1" s="160"/>
      <c r="CC1" s="160"/>
      <c r="CD1" s="160"/>
      <c r="CE1" s="160"/>
      <c r="CF1" s="160"/>
      <c r="CG1" s="58"/>
      <c r="CH1" s="58"/>
      <c r="CK1" s="9"/>
      <c r="CS1" s="19"/>
      <c r="CT1" t="s">
        <v>15</v>
      </c>
      <c r="CV1" s="160" t="str">
        <f>E2</f>
        <v>Robyn Bruderer</v>
      </c>
      <c r="CW1" s="160"/>
      <c r="CX1" s="160"/>
      <c r="CY1" s="160"/>
      <c r="CZ1" s="160"/>
      <c r="DA1" s="160"/>
      <c r="DB1" s="160"/>
      <c r="DC1" s="160"/>
      <c r="DF1" s="9"/>
      <c r="DN1" s="19"/>
      <c r="DO1" t="s">
        <v>16</v>
      </c>
      <c r="DQ1" s="160">
        <f>E3</f>
        <v>0</v>
      </c>
      <c r="DR1" s="160"/>
      <c r="DS1" s="160"/>
      <c r="DT1" s="160"/>
      <c r="DU1" s="160"/>
      <c r="DV1" s="160"/>
      <c r="DW1" s="160"/>
      <c r="DX1" s="160"/>
      <c r="EA1" s="9"/>
      <c r="EI1" s="19"/>
      <c r="EN1" s="7">
        <f ca="1">NOW()</f>
        <v>42550.800448611109</v>
      </c>
      <c r="EO1" s="19"/>
      <c r="EP1" s="19"/>
      <c r="EU1" s="7">
        <f ca="1">NOW()</f>
        <v>42550.800448611109</v>
      </c>
    </row>
    <row r="2" spans="1:153" x14ac:dyDescent="0.25">
      <c r="A2" s="1" t="s">
        <v>149</v>
      </c>
      <c r="D2" t="s">
        <v>15</v>
      </c>
      <c r="E2" s="18" t="s">
        <v>250</v>
      </c>
      <c r="F2" s="18"/>
      <c r="S2" s="9"/>
      <c r="AA2" s="19"/>
      <c r="AN2" s="9"/>
      <c r="AV2" s="19"/>
      <c r="BI2" s="9"/>
      <c r="BQ2" s="19"/>
      <c r="BV2" s="8">
        <f ca="1">NOW()</f>
        <v>42550.800448611109</v>
      </c>
      <c r="BW2" s="19"/>
      <c r="BX2" s="19"/>
      <c r="CK2" s="9"/>
      <c r="CS2" s="19"/>
      <c r="DF2" s="9"/>
      <c r="DN2" s="19"/>
      <c r="EA2" s="9"/>
      <c r="EI2" s="19"/>
      <c r="EN2" s="8">
        <f ca="1">NOW()</f>
        <v>42550.800448611109</v>
      </c>
      <c r="EO2" s="19"/>
      <c r="EP2" s="19"/>
      <c r="EU2" s="8">
        <f ca="1">NOW()</f>
        <v>42550.800448611109</v>
      </c>
    </row>
    <row r="3" spans="1:153" x14ac:dyDescent="0.25">
      <c r="A3" t="s">
        <v>146</v>
      </c>
      <c r="C3" t="s">
        <v>151</v>
      </c>
      <c r="D3" t="s">
        <v>16</v>
      </c>
      <c r="S3" s="9"/>
      <c r="AA3" s="19"/>
      <c r="AN3" s="9"/>
      <c r="AV3" s="19"/>
      <c r="BI3" s="9"/>
      <c r="BQ3" s="19"/>
      <c r="BT3" s="58"/>
      <c r="BU3" s="58"/>
      <c r="BW3" s="19"/>
      <c r="BX3" s="19"/>
      <c r="CK3" s="9"/>
      <c r="CS3" s="19"/>
      <c r="DF3" s="9"/>
      <c r="DN3" s="19"/>
      <c r="EA3" s="9"/>
      <c r="EI3" s="19"/>
      <c r="EL3" s="58" t="s">
        <v>53</v>
      </c>
      <c r="EM3" s="58"/>
      <c r="EO3" s="19"/>
      <c r="EP3" s="19"/>
      <c r="ER3" s="161" t="s">
        <v>51</v>
      </c>
      <c r="ES3" s="161"/>
      <c r="ET3" s="161"/>
      <c r="EU3" s="161"/>
    </row>
    <row r="4" spans="1:153" x14ac:dyDescent="0.25">
      <c r="G4" s="161" t="s">
        <v>9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21"/>
      <c r="T4" s="161" t="s">
        <v>11</v>
      </c>
      <c r="U4" s="161"/>
      <c r="V4" s="161"/>
      <c r="W4" s="161"/>
      <c r="X4" s="161"/>
      <c r="Y4" s="161"/>
      <c r="Z4" s="57" t="s">
        <v>12</v>
      </c>
      <c r="AA4" s="19"/>
      <c r="AB4" s="161" t="s">
        <v>9</v>
      </c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21"/>
      <c r="AO4" s="161" t="s">
        <v>11</v>
      </c>
      <c r="AP4" s="161"/>
      <c r="AQ4" s="161"/>
      <c r="AR4" s="161"/>
      <c r="AS4" s="161"/>
      <c r="AT4" s="161"/>
      <c r="AU4" s="57" t="s">
        <v>12</v>
      </c>
      <c r="AV4" s="19"/>
      <c r="AW4" s="161" t="s">
        <v>9</v>
      </c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21"/>
      <c r="BJ4" s="161" t="s">
        <v>11</v>
      </c>
      <c r="BK4" s="161"/>
      <c r="BL4" s="161"/>
      <c r="BM4" s="161"/>
      <c r="BN4" s="161"/>
      <c r="BO4" s="161"/>
      <c r="BP4" s="57" t="s">
        <v>12</v>
      </c>
      <c r="BQ4" s="19"/>
      <c r="BR4" s="161" t="s">
        <v>17</v>
      </c>
      <c r="BS4" s="161"/>
      <c r="BT4" s="161"/>
      <c r="BU4" s="57" t="s">
        <v>21</v>
      </c>
      <c r="BW4" s="19"/>
      <c r="BX4" s="19"/>
      <c r="BY4" s="161" t="s">
        <v>9</v>
      </c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21"/>
      <c r="CL4" s="161" t="s">
        <v>11</v>
      </c>
      <c r="CM4" s="161"/>
      <c r="CN4" s="161"/>
      <c r="CO4" s="161"/>
      <c r="CP4" s="161"/>
      <c r="CQ4" s="161"/>
      <c r="CR4" s="57" t="s">
        <v>12</v>
      </c>
      <c r="CS4" s="19"/>
      <c r="CT4" s="161" t="s">
        <v>9</v>
      </c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21"/>
      <c r="DG4" s="161" t="s">
        <v>11</v>
      </c>
      <c r="DH4" s="161"/>
      <c r="DI4" s="161"/>
      <c r="DJ4" s="161"/>
      <c r="DK4" s="161"/>
      <c r="DL4" s="161"/>
      <c r="DM4" s="57" t="s">
        <v>12</v>
      </c>
      <c r="DN4" s="19"/>
      <c r="DO4" s="161" t="s">
        <v>9</v>
      </c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21"/>
      <c r="EB4" s="161" t="s">
        <v>11</v>
      </c>
      <c r="EC4" s="161"/>
      <c r="ED4" s="161"/>
      <c r="EE4" s="161"/>
      <c r="EF4" s="161"/>
      <c r="EG4" s="161"/>
      <c r="EH4" s="57" t="s">
        <v>12</v>
      </c>
      <c r="EI4" s="19"/>
      <c r="EJ4" s="161" t="s">
        <v>17</v>
      </c>
      <c r="EK4" s="161"/>
      <c r="EL4" s="161"/>
      <c r="EM4" s="57" t="s">
        <v>21</v>
      </c>
      <c r="EO4" s="19"/>
      <c r="EP4" s="19"/>
      <c r="ER4" s="161" t="s">
        <v>54</v>
      </c>
      <c r="ES4" s="161"/>
      <c r="ET4" s="57" t="s">
        <v>28</v>
      </c>
    </row>
    <row r="5" spans="1:153" s="57" customFormat="1" x14ac:dyDescent="0.25">
      <c r="A5" s="57" t="s">
        <v>0</v>
      </c>
      <c r="B5" s="57" t="s">
        <v>1</v>
      </c>
      <c r="C5" s="57" t="s">
        <v>2</v>
      </c>
      <c r="D5" s="57" t="s">
        <v>3</v>
      </c>
      <c r="E5" s="57" t="s">
        <v>75</v>
      </c>
      <c r="F5" s="57" t="s">
        <v>76</v>
      </c>
      <c r="G5" s="57" t="s">
        <v>7</v>
      </c>
      <c r="H5" s="57" t="s">
        <v>33</v>
      </c>
      <c r="I5" s="57" t="s">
        <v>4</v>
      </c>
      <c r="J5" s="57" t="s">
        <v>5</v>
      </c>
      <c r="K5" s="57" t="s">
        <v>55</v>
      </c>
      <c r="L5" s="57" t="s">
        <v>56</v>
      </c>
      <c r="M5" s="57" t="s">
        <v>6</v>
      </c>
      <c r="N5" s="57" t="s">
        <v>42</v>
      </c>
      <c r="O5" s="57" t="s">
        <v>43</v>
      </c>
      <c r="P5" s="57" t="s">
        <v>44</v>
      </c>
      <c r="Q5" s="57" t="s">
        <v>2</v>
      </c>
      <c r="R5" s="57" t="s">
        <v>8</v>
      </c>
      <c r="S5" s="21"/>
      <c r="T5" s="64" t="s">
        <v>147</v>
      </c>
      <c r="U5" s="64" t="s">
        <v>32</v>
      </c>
      <c r="V5" s="64" t="s">
        <v>10</v>
      </c>
      <c r="W5" s="64" t="s">
        <v>148</v>
      </c>
      <c r="X5" s="64" t="s">
        <v>2</v>
      </c>
      <c r="Y5" s="64" t="s">
        <v>8</v>
      </c>
      <c r="Z5" s="57" t="s">
        <v>13</v>
      </c>
      <c r="AA5" s="20"/>
      <c r="AB5" s="57" t="s">
        <v>7</v>
      </c>
      <c r="AC5" s="57" t="s">
        <v>33</v>
      </c>
      <c r="AD5" s="57" t="s">
        <v>4</v>
      </c>
      <c r="AE5" s="57" t="s">
        <v>5</v>
      </c>
      <c r="AF5" s="57" t="s">
        <v>55</v>
      </c>
      <c r="AG5" s="57" t="s">
        <v>56</v>
      </c>
      <c r="AH5" s="57" t="s">
        <v>6</v>
      </c>
      <c r="AI5" s="57" t="s">
        <v>42</v>
      </c>
      <c r="AJ5" s="57" t="s">
        <v>43</v>
      </c>
      <c r="AK5" s="57" t="s">
        <v>44</v>
      </c>
      <c r="AL5" s="57" t="s">
        <v>2</v>
      </c>
      <c r="AM5" s="57" t="s">
        <v>8</v>
      </c>
      <c r="AN5" s="21"/>
      <c r="AO5" s="57" t="s">
        <v>147</v>
      </c>
      <c r="AP5" s="57" t="s">
        <v>32</v>
      </c>
      <c r="AQ5" s="57" t="s">
        <v>10</v>
      </c>
      <c r="AR5" s="57" t="s">
        <v>148</v>
      </c>
      <c r="AS5" s="57" t="s">
        <v>2</v>
      </c>
      <c r="AT5" s="57" t="s">
        <v>8</v>
      </c>
      <c r="AU5" s="57" t="s">
        <v>13</v>
      </c>
      <c r="AV5" s="20"/>
      <c r="AW5" s="57" t="s">
        <v>7</v>
      </c>
      <c r="AX5" s="57" t="s">
        <v>33</v>
      </c>
      <c r="AY5" s="57" t="s">
        <v>4</v>
      </c>
      <c r="AZ5" s="57" t="s">
        <v>5</v>
      </c>
      <c r="BA5" s="57" t="s">
        <v>55</v>
      </c>
      <c r="BB5" s="57" t="s">
        <v>56</v>
      </c>
      <c r="BC5" s="57" t="s">
        <v>6</v>
      </c>
      <c r="BD5" s="57" t="s">
        <v>42</v>
      </c>
      <c r="BE5" s="57" t="s">
        <v>43</v>
      </c>
      <c r="BF5" s="57" t="s">
        <v>44</v>
      </c>
      <c r="BG5" s="57" t="s">
        <v>2</v>
      </c>
      <c r="BH5" s="57" t="s">
        <v>8</v>
      </c>
      <c r="BI5" s="21"/>
      <c r="BJ5" s="57" t="s">
        <v>147</v>
      </c>
      <c r="BK5" s="57" t="s">
        <v>32</v>
      </c>
      <c r="BL5" s="57" t="s">
        <v>10</v>
      </c>
      <c r="BM5" s="57" t="s">
        <v>148</v>
      </c>
      <c r="BN5" s="57" t="s">
        <v>2</v>
      </c>
      <c r="BO5" s="57" t="s">
        <v>8</v>
      </c>
      <c r="BP5" s="57" t="s">
        <v>13</v>
      </c>
      <c r="BQ5" s="20"/>
      <c r="BR5" s="57" t="s">
        <v>18</v>
      </c>
      <c r="BS5" s="57" t="s">
        <v>19</v>
      </c>
      <c r="BT5" s="57" t="s">
        <v>20</v>
      </c>
      <c r="BU5" s="57" t="s">
        <v>8</v>
      </c>
      <c r="BV5" s="60" t="s">
        <v>22</v>
      </c>
      <c r="BW5" s="20"/>
      <c r="BX5" s="20"/>
      <c r="BY5" s="57" t="s">
        <v>7</v>
      </c>
      <c r="BZ5" s="57" t="s">
        <v>33</v>
      </c>
      <c r="CA5" s="57" t="s">
        <v>4</v>
      </c>
      <c r="CB5" s="57" t="s">
        <v>5</v>
      </c>
      <c r="CC5" s="57" t="s">
        <v>55</v>
      </c>
      <c r="CD5" s="57" t="s">
        <v>56</v>
      </c>
      <c r="CE5" s="57" t="s">
        <v>6</v>
      </c>
      <c r="CF5" s="57" t="s">
        <v>42</v>
      </c>
      <c r="CG5" s="57" t="s">
        <v>43</v>
      </c>
      <c r="CH5" s="57" t="s">
        <v>44</v>
      </c>
      <c r="CI5" s="57" t="s">
        <v>2</v>
      </c>
      <c r="CJ5" s="57" t="s">
        <v>8</v>
      </c>
      <c r="CK5" s="21"/>
      <c r="CL5" s="57" t="s">
        <v>147</v>
      </c>
      <c r="CM5" s="57" t="s">
        <v>32</v>
      </c>
      <c r="CN5" s="57" t="s">
        <v>10</v>
      </c>
      <c r="CO5" s="57" t="s">
        <v>148</v>
      </c>
      <c r="CP5" s="57" t="s">
        <v>2</v>
      </c>
      <c r="CQ5" s="57" t="s">
        <v>8</v>
      </c>
      <c r="CR5" s="57" t="s">
        <v>13</v>
      </c>
      <c r="CS5" s="20"/>
      <c r="CT5" s="57" t="s">
        <v>7</v>
      </c>
      <c r="CU5" s="57" t="s">
        <v>33</v>
      </c>
      <c r="CV5" s="57" t="s">
        <v>4</v>
      </c>
      <c r="CW5" s="57" t="s">
        <v>5</v>
      </c>
      <c r="CX5" s="57" t="s">
        <v>55</v>
      </c>
      <c r="CY5" s="57" t="s">
        <v>56</v>
      </c>
      <c r="CZ5" s="57" t="s">
        <v>6</v>
      </c>
      <c r="DA5" s="57" t="s">
        <v>42</v>
      </c>
      <c r="DB5" s="57" t="s">
        <v>43</v>
      </c>
      <c r="DC5" s="57" t="s">
        <v>44</v>
      </c>
      <c r="DD5" s="57" t="s">
        <v>2</v>
      </c>
      <c r="DE5" s="57" t="s">
        <v>8</v>
      </c>
      <c r="DF5" s="21"/>
      <c r="DG5" s="57" t="s">
        <v>147</v>
      </c>
      <c r="DH5" s="57" t="s">
        <v>32</v>
      </c>
      <c r="DI5" s="57" t="s">
        <v>10</v>
      </c>
      <c r="DJ5" s="57" t="s">
        <v>148</v>
      </c>
      <c r="DK5" s="57" t="s">
        <v>2</v>
      </c>
      <c r="DL5" s="57" t="s">
        <v>8</v>
      </c>
      <c r="DM5" s="57" t="s">
        <v>13</v>
      </c>
      <c r="DN5" s="20"/>
      <c r="DO5" s="57" t="s">
        <v>7</v>
      </c>
      <c r="DP5" s="57" t="s">
        <v>33</v>
      </c>
      <c r="DQ5" s="57" t="s">
        <v>4</v>
      </c>
      <c r="DR5" s="57" t="s">
        <v>5</v>
      </c>
      <c r="DS5" s="57" t="s">
        <v>55</v>
      </c>
      <c r="DT5" s="57" t="s">
        <v>56</v>
      </c>
      <c r="DU5" s="57" t="s">
        <v>6</v>
      </c>
      <c r="DV5" s="57" t="s">
        <v>42</v>
      </c>
      <c r="DW5" s="57" t="s">
        <v>43</v>
      </c>
      <c r="DX5" s="57" t="s">
        <v>44</v>
      </c>
      <c r="DY5" s="57" t="s">
        <v>2</v>
      </c>
      <c r="DZ5" s="57" t="s">
        <v>8</v>
      </c>
      <c r="EA5" s="21"/>
      <c r="EB5" s="57" t="s">
        <v>147</v>
      </c>
      <c r="EC5" s="57" t="s">
        <v>32</v>
      </c>
      <c r="ED5" s="57" t="s">
        <v>10</v>
      </c>
      <c r="EE5" s="57" t="s">
        <v>148</v>
      </c>
      <c r="EF5" s="57" t="s">
        <v>2</v>
      </c>
      <c r="EG5" s="57" t="s">
        <v>8</v>
      </c>
      <c r="EH5" s="57" t="s">
        <v>13</v>
      </c>
      <c r="EI5" s="20"/>
      <c r="EJ5" s="57" t="s">
        <v>18</v>
      </c>
      <c r="EK5" s="57" t="s">
        <v>19</v>
      </c>
      <c r="EL5" s="57" t="s">
        <v>20</v>
      </c>
      <c r="EM5" s="57" t="s">
        <v>8</v>
      </c>
      <c r="EN5" s="57" t="s">
        <v>52</v>
      </c>
      <c r="EO5" s="20"/>
      <c r="EP5" s="20"/>
      <c r="ER5" s="57">
        <v>1</v>
      </c>
      <c r="ES5" s="57">
        <v>2</v>
      </c>
      <c r="ET5" s="57" t="s">
        <v>13</v>
      </c>
      <c r="EU5" s="57" t="s">
        <v>22</v>
      </c>
    </row>
    <row r="6" spans="1:153" x14ac:dyDescent="0.25">
      <c r="S6" s="9"/>
      <c r="AA6" s="19"/>
      <c r="AN6" s="9"/>
      <c r="AV6" s="19"/>
      <c r="BI6" s="9"/>
      <c r="BQ6" s="19"/>
      <c r="BW6" s="19"/>
      <c r="BX6" s="19"/>
      <c r="CK6" s="9"/>
      <c r="CS6" s="19"/>
      <c r="DF6" s="9"/>
      <c r="DN6" s="19"/>
      <c r="EA6" s="9"/>
      <c r="EI6" s="19"/>
      <c r="EO6" s="19"/>
      <c r="EP6" s="19"/>
    </row>
    <row r="7" spans="1:153" x14ac:dyDescent="0.25">
      <c r="A7" s="120">
        <v>153</v>
      </c>
      <c r="B7" s="120" t="s">
        <v>117</v>
      </c>
      <c r="C7" s="120" t="s">
        <v>141</v>
      </c>
      <c r="D7" s="120" t="s">
        <v>142</v>
      </c>
      <c r="E7" s="120" t="s">
        <v>82</v>
      </c>
      <c r="F7" s="120" t="s">
        <v>136</v>
      </c>
      <c r="G7" s="17">
        <v>4</v>
      </c>
      <c r="H7" s="17">
        <v>6.5</v>
      </c>
      <c r="I7" s="17">
        <v>6</v>
      </c>
      <c r="J7" s="17">
        <v>6.8</v>
      </c>
      <c r="K7" s="17">
        <v>6</v>
      </c>
      <c r="L7" s="17">
        <v>6</v>
      </c>
      <c r="M7" s="17">
        <v>8</v>
      </c>
      <c r="N7" s="17">
        <v>7</v>
      </c>
      <c r="O7" s="4">
        <f t="shared" ref="O7:O8" si="0">SUM(G7:N7)</f>
        <v>50.3</v>
      </c>
      <c r="P7" s="13">
        <f t="shared" ref="P7:P8" si="1">O7/8</f>
        <v>6.2874999999999996</v>
      </c>
      <c r="Q7" s="17">
        <v>7.5</v>
      </c>
      <c r="R7" s="5">
        <f t="shared" ref="R7:R8" si="2">(P7*0.75)+(Q7*0.25)</f>
        <v>6.5906249999999993</v>
      </c>
      <c r="S7" s="9"/>
      <c r="T7" s="17">
        <v>5.8</v>
      </c>
      <c r="U7" s="17">
        <v>4.8</v>
      </c>
      <c r="V7" s="17">
        <v>6.8</v>
      </c>
      <c r="W7" s="4">
        <f t="shared" ref="W7:W8" si="3">(U7*0.3)+(V7*0.7)</f>
        <v>6.1999999999999993</v>
      </c>
      <c r="X7" s="17">
        <v>7.5</v>
      </c>
      <c r="Y7" s="6">
        <f t="shared" ref="Y7:Y8" si="4">(T7*0.25)+(W7*0.5)+(X7*0.25)</f>
        <v>6.4249999999999998</v>
      </c>
      <c r="Z7" s="6">
        <f t="shared" ref="Z7:Z8" si="5">(R7+Y7)/2</f>
        <v>6.5078125</v>
      </c>
      <c r="AA7" s="19"/>
      <c r="AB7" s="17">
        <v>5.7</v>
      </c>
      <c r="AC7" s="17">
        <v>6.7</v>
      </c>
      <c r="AD7" s="17">
        <v>6.8</v>
      </c>
      <c r="AE7" s="17">
        <v>6.5</v>
      </c>
      <c r="AF7" s="17">
        <v>7</v>
      </c>
      <c r="AG7" s="17">
        <v>6.7</v>
      </c>
      <c r="AH7" s="17">
        <v>7.5</v>
      </c>
      <c r="AI7" s="17">
        <v>7.3</v>
      </c>
      <c r="AJ7" s="4">
        <f t="shared" ref="AJ7:AJ8" si="6">SUM(AB7:AI7)</f>
        <v>54.2</v>
      </c>
      <c r="AK7" s="13">
        <f t="shared" ref="AK7:AK8" si="7">AJ7/8</f>
        <v>6.7750000000000004</v>
      </c>
      <c r="AL7" s="17">
        <v>6.7</v>
      </c>
      <c r="AM7" s="5">
        <f t="shared" ref="AM7:AM8" si="8">(AK7*0.75)+(AL7*0.25)</f>
        <v>6.7562500000000005</v>
      </c>
      <c r="AN7" s="9"/>
      <c r="AO7" s="17">
        <v>6.5</v>
      </c>
      <c r="AP7" s="17">
        <v>2.5</v>
      </c>
      <c r="AQ7" s="17">
        <v>7.1</v>
      </c>
      <c r="AR7" s="4">
        <f t="shared" ref="AR7:AR8" si="9">(AP7*0.3)+(AQ7*0.7)</f>
        <v>5.72</v>
      </c>
      <c r="AS7" s="17">
        <v>6.5</v>
      </c>
      <c r="AT7" s="6">
        <f t="shared" ref="AT7:AT8" si="10">(AO7*0.25)+(AR7*0.5)+(AS7*0.25)</f>
        <v>6.1099999999999994</v>
      </c>
      <c r="AU7" s="6">
        <f t="shared" ref="AU7:AU8" si="11">(AM7+AT7)/2</f>
        <v>6.4331250000000004</v>
      </c>
      <c r="AV7" s="19"/>
      <c r="AW7" s="17"/>
      <c r="AX7" s="17"/>
      <c r="AY7" s="17"/>
      <c r="AZ7" s="17"/>
      <c r="BA7" s="17"/>
      <c r="BB7" s="17"/>
      <c r="BC7" s="17"/>
      <c r="BD7" s="17"/>
      <c r="BE7" s="4">
        <f t="shared" ref="BE7:BE8" si="12">SUM(AW7:BD7)</f>
        <v>0</v>
      </c>
      <c r="BF7" s="13">
        <f t="shared" ref="BF7:BF8" si="13">BE7/8</f>
        <v>0</v>
      </c>
      <c r="BG7" s="17"/>
      <c r="BH7" s="5">
        <f t="shared" ref="BH7:BH8" si="14">(BF7*0.75)+(BG7*0.25)</f>
        <v>0</v>
      </c>
      <c r="BI7" s="9"/>
      <c r="BJ7" s="17"/>
      <c r="BK7" s="17"/>
      <c r="BL7" s="17"/>
      <c r="BM7" s="4">
        <f t="shared" ref="BM7:BM8" si="15">(BK7*0.3)+(BL7*0.7)</f>
        <v>0</v>
      </c>
      <c r="BN7" s="17"/>
      <c r="BO7" s="6">
        <f t="shared" ref="BO7:BO8" si="16">(BJ7*0.25)+(BM7*0.5)+(BN7*0.25)</f>
        <v>0</v>
      </c>
      <c r="BP7" s="6">
        <f t="shared" ref="BP7:BP8" si="17">(BH7+BO7)/2</f>
        <v>0</v>
      </c>
      <c r="BQ7" s="19"/>
      <c r="BR7" s="6">
        <f t="shared" ref="BR7:BR8" si="18">Z7</f>
        <v>6.5078125</v>
      </c>
      <c r="BS7" s="6">
        <f t="shared" ref="BS7:BS8" si="19">AU7</f>
        <v>6.4331250000000004</v>
      </c>
      <c r="BT7" s="6"/>
      <c r="BU7" s="6">
        <f t="shared" ref="BU7:BU8" si="20">AVERAGE(BR7:BT7)</f>
        <v>6.4704687500000002</v>
      </c>
      <c r="BV7">
        <v>1</v>
      </c>
      <c r="BW7" s="19"/>
      <c r="BX7" s="19"/>
      <c r="BY7" s="17"/>
      <c r="BZ7" s="17"/>
      <c r="CA7" s="17"/>
      <c r="CB7" s="17"/>
      <c r="CC7" s="17"/>
      <c r="CD7" s="17"/>
      <c r="CE7" s="17"/>
      <c r="CF7" s="17"/>
      <c r="CG7" s="4">
        <f t="shared" ref="CG7" si="21">SUM(BY7:CF7)</f>
        <v>0</v>
      </c>
      <c r="CH7" s="13">
        <f t="shared" ref="CH7" si="22">CG7/8</f>
        <v>0</v>
      </c>
      <c r="CI7" s="17"/>
      <c r="CJ7" s="5">
        <f t="shared" ref="CJ7" si="23">(CH7*0.75)+(CI7*0.25)</f>
        <v>0</v>
      </c>
      <c r="CK7" s="9"/>
      <c r="CL7" s="17"/>
      <c r="CM7" s="17"/>
      <c r="CN7" s="17"/>
      <c r="CO7" s="4">
        <f t="shared" ref="CO7" si="24">(CM7*0.3)+(CN7*0.7)</f>
        <v>0</v>
      </c>
      <c r="CP7" s="17"/>
      <c r="CQ7" s="6">
        <f t="shared" ref="CQ7" si="25">(CL7*0.25)+(CO7*0.5)+(CP7*0.25)</f>
        <v>0</v>
      </c>
      <c r="CR7" s="6">
        <f t="shared" ref="CR7" si="26">(CJ7+CQ7)/2</f>
        <v>0</v>
      </c>
      <c r="CS7" s="19"/>
      <c r="CT7" s="17"/>
      <c r="CU7" s="17"/>
      <c r="CV7" s="17"/>
      <c r="CW7" s="17"/>
      <c r="CX7" s="17"/>
      <c r="CY7" s="17"/>
      <c r="CZ7" s="17"/>
      <c r="DA7" s="17"/>
      <c r="DB7" s="4">
        <f t="shared" ref="DB7" si="27">SUM(CT7:DA7)</f>
        <v>0</v>
      </c>
      <c r="DC7" s="13">
        <f t="shared" ref="DC7" si="28">DB7/8</f>
        <v>0</v>
      </c>
      <c r="DD7" s="17"/>
      <c r="DE7" s="5">
        <f t="shared" ref="DE7" si="29">(DC7*0.75)+(DD7*0.25)</f>
        <v>0</v>
      </c>
      <c r="DF7" s="9"/>
      <c r="DG7" s="17"/>
      <c r="DH7" s="17"/>
      <c r="DI7" s="17"/>
      <c r="DJ7" s="4">
        <f t="shared" ref="DJ7" si="30">(DH7*0.3)+(DI7*0.7)</f>
        <v>0</v>
      </c>
      <c r="DK7" s="17"/>
      <c r="DL7" s="6">
        <f t="shared" ref="DL7" si="31">(DG7*0.25)+(DJ7*0.5)+(DK7*0.25)</f>
        <v>0</v>
      </c>
      <c r="DM7" s="6">
        <f t="shared" ref="DM7" si="32">(DE7+DL7)/2</f>
        <v>0</v>
      </c>
      <c r="DN7" s="19"/>
      <c r="DO7" s="17"/>
      <c r="DP7" s="17"/>
      <c r="DQ7" s="17"/>
      <c r="DR7" s="17"/>
      <c r="DS7" s="17"/>
      <c r="DT7" s="17"/>
      <c r="DU7" s="17"/>
      <c r="DV7" s="17"/>
      <c r="DW7" s="4">
        <f t="shared" ref="DW7" si="33">SUM(DO7:DV7)</f>
        <v>0</v>
      </c>
      <c r="DX7" s="13">
        <f t="shared" ref="DX7" si="34">DW7/8</f>
        <v>0</v>
      </c>
      <c r="DY7" s="17"/>
      <c r="DZ7" s="5">
        <f t="shared" ref="DZ7" si="35">(DX7*0.75)+(DY7*0.25)</f>
        <v>0</v>
      </c>
      <c r="EA7" s="9"/>
      <c r="EB7" s="17"/>
      <c r="EC7" s="17"/>
      <c r="ED7" s="17"/>
      <c r="EE7" s="4">
        <f t="shared" ref="EE7" si="36">(EC7*0.3)+(ED7*0.7)</f>
        <v>0</v>
      </c>
      <c r="EF7" s="17"/>
      <c r="EG7" s="6">
        <f t="shared" ref="EG7" si="37">(EB7*0.25)+(EE7*0.5)+(EF7*0.25)</f>
        <v>0</v>
      </c>
      <c r="EH7" s="6">
        <f t="shared" ref="EH7" si="38">(DZ7+EG7)/2</f>
        <v>0</v>
      </c>
      <c r="EI7" s="19"/>
      <c r="EJ7" s="6">
        <f t="shared" ref="EJ7" si="39">CR7</f>
        <v>0</v>
      </c>
      <c r="EK7" s="6">
        <f t="shared" ref="EK7" si="40">DM7</f>
        <v>0</v>
      </c>
      <c r="EL7" s="6"/>
      <c r="EM7" s="6">
        <f t="shared" ref="EM7" si="41">AVERAGE(EJ7:EL7)</f>
        <v>0</v>
      </c>
      <c r="EN7" s="14"/>
      <c r="EO7" s="19"/>
      <c r="EP7" s="19"/>
      <c r="ER7" s="6">
        <f t="shared" ref="ER7" si="42">BU7</f>
        <v>6.4704687500000002</v>
      </c>
      <c r="ES7" s="6">
        <f t="shared" ref="ES7" si="43">EM7</f>
        <v>0</v>
      </c>
      <c r="ET7" s="6">
        <f t="shared" ref="ET7" si="44">AVERAGE(ER7:ES7)</f>
        <v>3.2352343750000001</v>
      </c>
      <c r="EW7" s="6"/>
    </row>
    <row r="8" spans="1:153" x14ac:dyDescent="0.25">
      <c r="A8" s="120">
        <v>124</v>
      </c>
      <c r="B8" s="120" t="s">
        <v>106</v>
      </c>
      <c r="C8" s="120" t="s">
        <v>259</v>
      </c>
      <c r="D8" s="120" t="s">
        <v>150</v>
      </c>
      <c r="E8" s="120" t="s">
        <v>107</v>
      </c>
      <c r="F8" s="120" t="s">
        <v>136</v>
      </c>
      <c r="G8" s="17">
        <v>5.5</v>
      </c>
      <c r="H8" s="17">
        <v>5.8</v>
      </c>
      <c r="I8" s="17">
        <v>5.2</v>
      </c>
      <c r="J8" s="17">
        <v>4.5</v>
      </c>
      <c r="K8" s="17">
        <v>4</v>
      </c>
      <c r="L8" s="17">
        <v>5</v>
      </c>
      <c r="M8" s="17">
        <v>6</v>
      </c>
      <c r="N8" s="17">
        <v>4</v>
      </c>
      <c r="O8" s="4">
        <f t="shared" si="0"/>
        <v>40</v>
      </c>
      <c r="P8" s="13">
        <f t="shared" si="1"/>
        <v>5</v>
      </c>
      <c r="Q8" s="17">
        <v>5.2</v>
      </c>
      <c r="R8" s="5">
        <f t="shared" si="2"/>
        <v>5.05</v>
      </c>
      <c r="S8" s="9"/>
      <c r="T8" s="17">
        <v>5</v>
      </c>
      <c r="U8" s="61">
        <v>4.4000000000000004</v>
      </c>
      <c r="V8" s="17">
        <v>7.3</v>
      </c>
      <c r="W8" s="4">
        <f t="shared" si="3"/>
        <v>6.43</v>
      </c>
      <c r="X8" s="17">
        <v>5.5</v>
      </c>
      <c r="Y8" s="6">
        <f t="shared" si="4"/>
        <v>5.84</v>
      </c>
      <c r="Z8" s="6">
        <f t="shared" si="5"/>
        <v>5.4450000000000003</v>
      </c>
      <c r="AA8" s="19"/>
      <c r="AB8" s="17">
        <v>6.5</v>
      </c>
      <c r="AC8" s="17">
        <v>7.2</v>
      </c>
      <c r="AD8" s="17">
        <v>6.2</v>
      </c>
      <c r="AE8" s="17">
        <v>6.2</v>
      </c>
      <c r="AF8" s="17">
        <v>5</v>
      </c>
      <c r="AG8" s="17">
        <v>6.3</v>
      </c>
      <c r="AH8" s="17">
        <v>6.3</v>
      </c>
      <c r="AI8" s="17">
        <v>5</v>
      </c>
      <c r="AJ8" s="4">
        <f t="shared" si="6"/>
        <v>48.699999999999996</v>
      </c>
      <c r="AK8" s="13">
        <f t="shared" si="7"/>
        <v>6.0874999999999995</v>
      </c>
      <c r="AL8" s="17">
        <v>5.7</v>
      </c>
      <c r="AM8" s="5">
        <f t="shared" si="8"/>
        <v>5.9906249999999996</v>
      </c>
      <c r="AN8" s="9"/>
      <c r="AO8" s="17">
        <v>6.3</v>
      </c>
      <c r="AP8" s="17">
        <v>3.4</v>
      </c>
      <c r="AQ8" s="17">
        <v>7.8</v>
      </c>
      <c r="AR8" s="4">
        <f t="shared" si="9"/>
        <v>6.48</v>
      </c>
      <c r="AS8" s="17">
        <v>6</v>
      </c>
      <c r="AT8" s="6">
        <f t="shared" si="10"/>
        <v>6.3150000000000004</v>
      </c>
      <c r="AU8" s="6">
        <f t="shared" si="11"/>
        <v>6.1528124999999996</v>
      </c>
      <c r="AV8" s="19"/>
      <c r="AW8" s="17"/>
      <c r="AX8" s="17"/>
      <c r="AY8" s="17"/>
      <c r="AZ8" s="17"/>
      <c r="BA8" s="17"/>
      <c r="BB8" s="17"/>
      <c r="BC8" s="17"/>
      <c r="BD8" s="17"/>
      <c r="BE8" s="4">
        <f t="shared" si="12"/>
        <v>0</v>
      </c>
      <c r="BF8" s="13">
        <f t="shared" si="13"/>
        <v>0</v>
      </c>
      <c r="BG8" s="17"/>
      <c r="BH8" s="5">
        <f t="shared" si="14"/>
        <v>0</v>
      </c>
      <c r="BI8" s="9"/>
      <c r="BJ8" s="17"/>
      <c r="BK8" s="17"/>
      <c r="BL8" s="17"/>
      <c r="BM8" s="4">
        <f t="shared" si="15"/>
        <v>0</v>
      </c>
      <c r="BN8" s="17"/>
      <c r="BO8" s="6">
        <f t="shared" si="16"/>
        <v>0</v>
      </c>
      <c r="BP8" s="6">
        <f t="shared" si="17"/>
        <v>0</v>
      </c>
      <c r="BQ8" s="19"/>
      <c r="BR8" s="6">
        <f t="shared" si="18"/>
        <v>5.4450000000000003</v>
      </c>
      <c r="BS8" s="6">
        <f t="shared" si="19"/>
        <v>6.1528124999999996</v>
      </c>
      <c r="BT8" s="6"/>
      <c r="BU8" s="6">
        <f t="shared" si="20"/>
        <v>5.7989062499999999</v>
      </c>
      <c r="BV8">
        <v>2</v>
      </c>
    </row>
    <row r="9" spans="1:153" x14ac:dyDescent="0.25">
      <c r="G9" s="26"/>
      <c r="H9" s="26"/>
      <c r="I9" s="26"/>
      <c r="J9" s="26"/>
      <c r="K9" s="26"/>
      <c r="L9" s="26"/>
      <c r="M9" s="26"/>
      <c r="N9" s="26"/>
      <c r="O9" s="26"/>
      <c r="P9" s="13"/>
      <c r="Q9" s="26"/>
      <c r="R9" s="62"/>
      <c r="S9" s="12"/>
      <c r="T9" s="26"/>
      <c r="U9" s="26"/>
      <c r="V9" s="26"/>
      <c r="W9" s="26"/>
      <c r="X9" s="26"/>
      <c r="Y9" s="13"/>
      <c r="Z9" s="13"/>
      <c r="AA9" s="12"/>
      <c r="AB9" s="26"/>
      <c r="AC9" s="26"/>
      <c r="AD9" s="26"/>
      <c r="AE9" s="26"/>
      <c r="AF9" s="26"/>
      <c r="AG9" s="26"/>
      <c r="AH9" s="26"/>
      <c r="AI9" s="26"/>
      <c r="AJ9" s="26"/>
      <c r="AK9" s="13"/>
      <c r="AL9" s="26"/>
      <c r="AM9" s="62"/>
      <c r="AN9" s="12"/>
      <c r="AO9" s="26"/>
      <c r="AP9" s="26"/>
      <c r="AQ9" s="26"/>
      <c r="AR9" s="26"/>
      <c r="AS9" s="26"/>
      <c r="AT9" s="13"/>
      <c r="AU9" s="13"/>
      <c r="AV9" s="12"/>
      <c r="AW9" s="26"/>
      <c r="AX9" s="26"/>
      <c r="AY9" s="26"/>
      <c r="AZ9" s="26"/>
      <c r="BA9" s="26"/>
      <c r="BB9" s="26"/>
      <c r="BC9" s="26"/>
      <c r="BD9" s="26"/>
      <c r="BE9" s="26"/>
      <c r="BF9" s="13"/>
      <c r="BG9" s="26"/>
      <c r="BH9" s="62"/>
      <c r="BI9" s="12"/>
      <c r="BJ9" s="26"/>
      <c r="BK9" s="26"/>
      <c r="BL9" s="26"/>
      <c r="BM9" s="26"/>
      <c r="BN9" s="26"/>
      <c r="BO9" s="13"/>
      <c r="BP9" s="13"/>
      <c r="BQ9" s="12"/>
      <c r="BR9" s="13"/>
      <c r="BS9" s="13"/>
      <c r="BT9" s="13"/>
      <c r="BU9" s="13"/>
      <c r="BV9" s="12"/>
    </row>
    <row r="10" spans="1:153" x14ac:dyDescent="0.25">
      <c r="G10" s="26"/>
      <c r="H10" s="26"/>
      <c r="I10" s="26"/>
      <c r="J10" s="26"/>
      <c r="K10" s="26"/>
      <c r="L10" s="26"/>
      <c r="M10" s="26"/>
      <c r="N10" s="26"/>
      <c r="O10" s="26"/>
      <c r="P10" s="13"/>
      <c r="Q10" s="26"/>
      <c r="R10" s="62"/>
      <c r="S10" s="12"/>
      <c r="T10" s="26"/>
      <c r="U10" s="26"/>
      <c r="V10" s="26"/>
      <c r="W10" s="26"/>
      <c r="X10" s="26"/>
      <c r="Y10" s="13"/>
      <c r="Z10" s="13"/>
      <c r="AA10" s="12"/>
      <c r="AB10" s="26"/>
      <c r="AC10" s="26"/>
      <c r="AD10" s="26"/>
      <c r="AE10" s="26"/>
      <c r="AF10" s="26"/>
      <c r="AG10" s="26"/>
      <c r="AH10" s="26"/>
      <c r="AI10" s="26"/>
      <c r="AJ10" s="26"/>
      <c r="AK10" s="13"/>
      <c r="AL10" s="26"/>
      <c r="AM10" s="62"/>
      <c r="AN10" s="12"/>
      <c r="AO10" s="26"/>
      <c r="AP10" s="26"/>
      <c r="AQ10" s="26"/>
      <c r="AR10" s="26"/>
      <c r="AS10" s="26"/>
      <c r="AT10" s="13"/>
      <c r="AU10" s="13"/>
      <c r="AV10" s="12"/>
      <c r="AW10" s="26"/>
      <c r="AX10" s="26"/>
      <c r="AY10" s="26"/>
      <c r="AZ10" s="26"/>
      <c r="BA10" s="26"/>
      <c r="BB10" s="26"/>
      <c r="BC10" s="26"/>
      <c r="BD10" s="26"/>
      <c r="BE10" s="26"/>
      <c r="BF10" s="13"/>
      <c r="BG10" s="26"/>
      <c r="BH10" s="62"/>
      <c r="BI10" s="12"/>
      <c r="BJ10" s="26"/>
      <c r="BK10" s="26"/>
      <c r="BL10" s="26"/>
      <c r="BM10" s="26"/>
      <c r="BN10" s="26"/>
      <c r="BO10" s="13"/>
      <c r="BP10" s="13"/>
      <c r="BQ10" s="12"/>
      <c r="BR10" s="13"/>
      <c r="BS10" s="13"/>
      <c r="BT10" s="13"/>
      <c r="BU10" s="13"/>
      <c r="BV10" s="12"/>
    </row>
    <row r="11" spans="1:153" x14ac:dyDescent="0.25">
      <c r="G11" s="26"/>
      <c r="H11" s="26"/>
      <c r="I11" s="26"/>
      <c r="J11" s="26"/>
      <c r="K11" s="26"/>
      <c r="L11" s="26"/>
      <c r="M11" s="26"/>
      <c r="N11" s="26"/>
      <c r="O11" s="26"/>
      <c r="P11" s="13"/>
      <c r="Q11" s="26"/>
      <c r="R11" s="62"/>
      <c r="S11" s="12"/>
      <c r="T11" s="26"/>
      <c r="U11" s="26"/>
      <c r="V11" s="26"/>
      <c r="W11" s="26"/>
      <c r="X11" s="26"/>
      <c r="Y11" s="13"/>
      <c r="Z11" s="13"/>
      <c r="AA11" s="12"/>
      <c r="AB11" s="26"/>
      <c r="AC11" s="26"/>
      <c r="AD11" s="26"/>
      <c r="AE11" s="26"/>
      <c r="AF11" s="26"/>
      <c r="AG11" s="26"/>
      <c r="AH11" s="26"/>
      <c r="AI11" s="26"/>
      <c r="AJ11" s="26"/>
      <c r="AK11" s="13"/>
      <c r="AL11" s="26"/>
      <c r="AM11" s="62"/>
      <c r="AN11" s="12"/>
      <c r="AO11" s="26"/>
      <c r="AP11" s="26"/>
      <c r="AQ11" s="26"/>
      <c r="AR11" s="26"/>
      <c r="AS11" s="26"/>
      <c r="AT11" s="13"/>
      <c r="AU11" s="13"/>
      <c r="AV11" s="12"/>
      <c r="AW11" s="26"/>
      <c r="AX11" s="26"/>
      <c r="AY11" s="26"/>
      <c r="AZ11" s="26"/>
      <c r="BA11" s="26"/>
      <c r="BB11" s="26"/>
      <c r="BC11" s="26"/>
      <c r="BD11" s="26"/>
      <c r="BE11" s="26"/>
      <c r="BF11" s="13"/>
      <c r="BG11" s="26"/>
      <c r="BH11" s="62"/>
      <c r="BI11" s="12"/>
      <c r="BJ11" s="26"/>
      <c r="BK11" s="26"/>
      <c r="BL11" s="26"/>
      <c r="BM11" s="26"/>
      <c r="BN11" s="26"/>
      <c r="BO11" s="13"/>
      <c r="BP11" s="13"/>
      <c r="BQ11" s="12"/>
      <c r="BR11" s="13"/>
      <c r="BS11" s="13"/>
      <c r="BT11" s="13"/>
      <c r="BU11" s="13"/>
      <c r="BV11" s="12"/>
    </row>
    <row r="12" spans="1:153" x14ac:dyDescent="0.25">
      <c r="G12" s="26"/>
      <c r="H12" s="26"/>
      <c r="I12" s="26"/>
      <c r="J12" s="26"/>
      <c r="K12" s="26"/>
      <c r="L12" s="26"/>
      <c r="M12" s="26"/>
      <c r="N12" s="26"/>
      <c r="O12" s="26"/>
      <c r="P12" s="13"/>
      <c r="Q12" s="26"/>
      <c r="R12" s="62"/>
      <c r="S12" s="12"/>
      <c r="T12" s="26"/>
      <c r="U12" s="26"/>
      <c r="V12" s="26"/>
      <c r="W12" s="26"/>
      <c r="X12" s="26"/>
      <c r="Y12" s="13"/>
      <c r="Z12" s="13"/>
      <c r="AA12" s="12"/>
      <c r="AB12" s="26"/>
      <c r="AC12" s="26"/>
      <c r="AD12" s="26"/>
      <c r="AE12" s="26"/>
      <c r="AF12" s="26"/>
      <c r="AG12" s="26"/>
      <c r="AH12" s="26"/>
      <c r="AI12" s="26"/>
      <c r="AJ12" s="26"/>
      <c r="AK12" s="13"/>
      <c r="AL12" s="26"/>
      <c r="AM12" s="62"/>
      <c r="AN12" s="12"/>
      <c r="AO12" s="26"/>
      <c r="AP12" s="26"/>
      <c r="AQ12" s="26"/>
      <c r="AR12" s="26"/>
      <c r="AS12" s="26"/>
      <c r="AT12" s="13"/>
      <c r="AU12" s="13"/>
      <c r="AV12" s="12"/>
      <c r="AW12" s="26"/>
      <c r="AX12" s="26"/>
      <c r="AY12" s="26"/>
      <c r="AZ12" s="26"/>
      <c r="BA12" s="26"/>
      <c r="BB12" s="26"/>
      <c r="BC12" s="26"/>
      <c r="BD12" s="26"/>
      <c r="BE12" s="26"/>
      <c r="BF12" s="13"/>
      <c r="BG12" s="26"/>
      <c r="BH12" s="62"/>
      <c r="BI12" s="12"/>
      <c r="BJ12" s="26"/>
      <c r="BK12" s="26"/>
      <c r="BL12" s="26"/>
      <c r="BM12" s="26"/>
      <c r="BN12" s="26"/>
      <c r="BO12" s="13"/>
      <c r="BP12" s="13"/>
      <c r="BQ12" s="12"/>
      <c r="BR12" s="13"/>
      <c r="BS12" s="13"/>
      <c r="BT12" s="13"/>
      <c r="BU12" s="13"/>
      <c r="BV12" s="12"/>
    </row>
    <row r="13" spans="1:153" x14ac:dyDescent="0.25">
      <c r="G13" s="26"/>
      <c r="H13" s="26"/>
      <c r="I13" s="26"/>
      <c r="J13" s="26"/>
      <c r="K13" s="26"/>
      <c r="L13" s="26"/>
      <c r="M13" s="26"/>
      <c r="N13" s="26"/>
      <c r="O13" s="26"/>
      <c r="P13" s="13"/>
      <c r="Q13" s="26"/>
      <c r="R13" s="62"/>
      <c r="S13" s="12"/>
      <c r="T13" s="26"/>
      <c r="U13" s="26"/>
      <c r="V13" s="26"/>
      <c r="W13" s="26"/>
      <c r="X13" s="26"/>
      <c r="Y13" s="13"/>
      <c r="Z13" s="13"/>
      <c r="AA13" s="12"/>
      <c r="AB13" s="26"/>
      <c r="AC13" s="26"/>
      <c r="AD13" s="26"/>
      <c r="AE13" s="26"/>
      <c r="AF13" s="26"/>
      <c r="AG13" s="26"/>
      <c r="AH13" s="26"/>
      <c r="AI13" s="26"/>
      <c r="AJ13" s="26"/>
      <c r="AK13" s="13"/>
      <c r="AL13" s="26"/>
      <c r="AM13" s="62"/>
      <c r="AN13" s="12"/>
      <c r="AO13" s="26"/>
      <c r="AP13" s="26"/>
      <c r="AQ13" s="26"/>
      <c r="AR13" s="26"/>
      <c r="AS13" s="26"/>
      <c r="AT13" s="13"/>
      <c r="AU13" s="13"/>
      <c r="AV13" s="12"/>
      <c r="AW13" s="26"/>
      <c r="AX13" s="26"/>
      <c r="AY13" s="26"/>
      <c r="AZ13" s="26"/>
      <c r="BA13" s="26"/>
      <c r="BB13" s="26"/>
      <c r="BC13" s="26"/>
      <c r="BD13" s="26"/>
      <c r="BE13" s="26"/>
      <c r="BF13" s="13"/>
      <c r="BG13" s="26"/>
      <c r="BH13" s="62"/>
      <c r="BI13" s="12"/>
      <c r="BJ13" s="26"/>
      <c r="BK13" s="26"/>
      <c r="BL13" s="26"/>
      <c r="BM13" s="26"/>
      <c r="BN13" s="26"/>
      <c r="BO13" s="13"/>
      <c r="BP13" s="13"/>
      <c r="BQ13" s="12"/>
      <c r="BR13" s="13"/>
      <c r="BS13" s="13"/>
      <c r="BT13" s="13"/>
      <c r="BU13" s="13"/>
      <c r="BV13" s="12"/>
    </row>
    <row r="14" spans="1:153" x14ac:dyDescent="0.25"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</row>
    <row r="15" spans="1:153" x14ac:dyDescent="0.25"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153" x14ac:dyDescent="0.25"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7:74" x14ac:dyDescent="0.25"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7:74" x14ac:dyDescent="0.25"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7:74" x14ac:dyDescent="0.25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</sheetData>
  <mergeCells count="22">
    <mergeCell ref="ER4:ES4"/>
    <mergeCell ref="ER3:EU3"/>
    <mergeCell ref="G4:R4"/>
    <mergeCell ref="T4:Y4"/>
    <mergeCell ref="AB4:AM4"/>
    <mergeCell ref="AO4:AT4"/>
    <mergeCell ref="AW4:BH4"/>
    <mergeCell ref="BJ4:BO4"/>
    <mergeCell ref="BR4:BT4"/>
    <mergeCell ref="BY4:CJ4"/>
    <mergeCell ref="CL4:CQ4"/>
    <mergeCell ref="CT4:DE4"/>
    <mergeCell ref="DG4:DL4"/>
    <mergeCell ref="DO4:DZ4"/>
    <mergeCell ref="EB4:EG4"/>
    <mergeCell ref="EJ4:EL4"/>
    <mergeCell ref="DQ1:DX1"/>
    <mergeCell ref="I1:N1"/>
    <mergeCell ref="AD1:AK1"/>
    <mergeCell ref="AY1:BF1"/>
    <mergeCell ref="CA1:CF1"/>
    <mergeCell ref="CV1:DC1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3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5.44140625" customWidth="1"/>
    <col min="3" max="3" width="19.33203125" customWidth="1"/>
    <col min="4" max="4" width="14.88671875" customWidth="1"/>
    <col min="5" max="5" width="20.44140625" customWidth="1"/>
    <col min="6" max="6" width="9.5546875" customWidth="1"/>
    <col min="7" max="17" width="5.6640625" customWidth="1"/>
    <col min="18" max="18" width="3.109375" customWidth="1"/>
    <col min="19" max="22" width="5.6640625" customWidth="1"/>
    <col min="23" max="23" width="6.6640625" customWidth="1"/>
    <col min="24" max="24" width="3.109375" customWidth="1"/>
    <col min="25" max="35" width="5.6640625" customWidth="1"/>
    <col min="36" max="36" width="3.109375" customWidth="1"/>
    <col min="37" max="40" width="5.6640625" customWidth="1"/>
    <col min="41" max="41" width="6.6640625" customWidth="1"/>
    <col min="42" max="42" width="3.109375" customWidth="1"/>
    <col min="43" max="53" width="5.6640625" customWidth="1"/>
    <col min="54" max="54" width="3.109375" customWidth="1"/>
    <col min="55" max="58" width="5.6640625" customWidth="1"/>
    <col min="59" max="59" width="6.6640625" customWidth="1"/>
    <col min="60" max="60" width="3.109375" customWidth="1"/>
    <col min="61" max="64" width="8.6640625" customWidth="1"/>
    <col min="65" max="65" width="11.5546875" customWidth="1"/>
  </cols>
  <sheetData>
    <row r="1" spans="1:67" x14ac:dyDescent="0.25">
      <c r="A1" t="s">
        <v>121</v>
      </c>
      <c r="D1" t="s">
        <v>14</v>
      </c>
      <c r="E1" t="s">
        <v>249</v>
      </c>
      <c r="G1" s="59" t="s">
        <v>14</v>
      </c>
      <c r="H1" s="59"/>
      <c r="I1" s="160" t="str">
        <f>E1</f>
        <v>Chris Wicks</v>
      </c>
      <c r="J1" s="160"/>
      <c r="K1" s="160"/>
      <c r="L1" s="160"/>
      <c r="M1" s="160"/>
      <c r="N1" s="59"/>
      <c r="O1" s="59"/>
      <c r="R1" s="9"/>
      <c r="X1" s="19"/>
      <c r="Y1" t="s">
        <v>15</v>
      </c>
      <c r="AA1" s="160" t="str">
        <f>E2</f>
        <v>Robyn Bruderer</v>
      </c>
      <c r="AB1" s="160"/>
      <c r="AC1" s="160"/>
      <c r="AD1" s="160"/>
      <c r="AE1" s="160"/>
      <c r="AF1" s="160"/>
      <c r="AG1" s="160"/>
      <c r="AJ1" s="9"/>
      <c r="AP1" s="19"/>
      <c r="AQ1" t="s">
        <v>16</v>
      </c>
      <c r="AS1" s="160">
        <f>E3</f>
        <v>0</v>
      </c>
      <c r="AT1" s="160"/>
      <c r="AU1" s="160"/>
      <c r="AV1" s="160"/>
      <c r="AW1" s="160"/>
      <c r="AX1" s="160"/>
      <c r="AY1" s="160"/>
      <c r="BB1" s="9"/>
      <c r="BH1" s="19"/>
      <c r="BM1" s="7">
        <f ca="1">NOW()</f>
        <v>42550.800448611109</v>
      </c>
    </row>
    <row r="2" spans="1:67" x14ac:dyDescent="0.25">
      <c r="A2" s="1" t="s">
        <v>149</v>
      </c>
      <c r="D2" t="s">
        <v>15</v>
      </c>
      <c r="E2" t="s">
        <v>250</v>
      </c>
      <c r="R2" s="9"/>
      <c r="X2" s="19"/>
      <c r="AJ2" s="9"/>
      <c r="AP2" s="19"/>
      <c r="BB2" s="9"/>
      <c r="BH2" s="19"/>
      <c r="BM2" s="8">
        <f ca="1">NOW()</f>
        <v>42550.800448611109</v>
      </c>
    </row>
    <row r="3" spans="1:67" x14ac:dyDescent="0.25">
      <c r="A3" t="s">
        <v>152</v>
      </c>
      <c r="C3" t="s">
        <v>155</v>
      </c>
      <c r="D3" t="s">
        <v>16</v>
      </c>
      <c r="R3" s="9"/>
      <c r="X3" s="19"/>
      <c r="AJ3" s="9"/>
      <c r="AP3" s="19"/>
      <c r="BB3" s="9"/>
      <c r="BH3" s="19"/>
    </row>
    <row r="4" spans="1:67" x14ac:dyDescent="0.25">
      <c r="G4" s="161" t="s">
        <v>9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1"/>
      <c r="S4" s="161" t="s">
        <v>11</v>
      </c>
      <c r="T4" s="161"/>
      <c r="U4" s="161"/>
      <c r="V4" s="161"/>
      <c r="W4" s="60" t="s">
        <v>12</v>
      </c>
      <c r="X4" s="19"/>
      <c r="Y4" s="161" t="s">
        <v>9</v>
      </c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21"/>
      <c r="AK4" s="161" t="s">
        <v>11</v>
      </c>
      <c r="AL4" s="161"/>
      <c r="AM4" s="161"/>
      <c r="AN4" s="161"/>
      <c r="AO4" s="60" t="s">
        <v>12</v>
      </c>
      <c r="AP4" s="19"/>
      <c r="AQ4" s="161" t="s">
        <v>9</v>
      </c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21"/>
      <c r="BC4" s="161" t="s">
        <v>11</v>
      </c>
      <c r="BD4" s="161"/>
      <c r="BE4" s="161"/>
      <c r="BF4" s="161"/>
      <c r="BG4" s="60" t="s">
        <v>12</v>
      </c>
      <c r="BH4" s="19"/>
      <c r="BI4" s="161" t="s">
        <v>17</v>
      </c>
      <c r="BJ4" s="161"/>
      <c r="BK4" s="161"/>
      <c r="BL4" s="60" t="s">
        <v>21</v>
      </c>
    </row>
    <row r="5" spans="1:67" s="60" customFormat="1" x14ac:dyDescent="0.25">
      <c r="A5" s="60" t="s">
        <v>0</v>
      </c>
      <c r="B5" s="60" t="s">
        <v>1</v>
      </c>
      <c r="C5" s="60" t="s">
        <v>2</v>
      </c>
      <c r="D5" s="60" t="s">
        <v>3</v>
      </c>
      <c r="E5" s="60" t="s">
        <v>75</v>
      </c>
      <c r="F5" s="60" t="s">
        <v>76</v>
      </c>
      <c r="G5" s="60" t="s">
        <v>7</v>
      </c>
      <c r="H5" s="60" t="s">
        <v>33</v>
      </c>
      <c r="I5" s="60" t="s">
        <v>4</v>
      </c>
      <c r="J5" s="60" t="s">
        <v>6</v>
      </c>
      <c r="K5" s="60" t="s">
        <v>34</v>
      </c>
      <c r="L5" s="60" t="s">
        <v>46</v>
      </c>
      <c r="M5" s="60" t="s">
        <v>57</v>
      </c>
      <c r="N5" s="60" t="s">
        <v>43</v>
      </c>
      <c r="O5" s="60" t="s">
        <v>44</v>
      </c>
      <c r="P5" s="60" t="s">
        <v>2</v>
      </c>
      <c r="Q5" s="60" t="s">
        <v>8</v>
      </c>
      <c r="R5" s="21"/>
      <c r="S5" s="60" t="s">
        <v>147</v>
      </c>
      <c r="T5" s="60" t="s">
        <v>153</v>
      </c>
      <c r="U5" s="60" t="s">
        <v>2</v>
      </c>
      <c r="V5" s="60" t="s">
        <v>8</v>
      </c>
      <c r="W5" s="60" t="s">
        <v>13</v>
      </c>
      <c r="X5" s="20"/>
      <c r="Y5" s="60" t="s">
        <v>7</v>
      </c>
      <c r="Z5" s="60" t="s">
        <v>33</v>
      </c>
      <c r="AA5" s="60" t="s">
        <v>4</v>
      </c>
      <c r="AB5" s="60" t="s">
        <v>6</v>
      </c>
      <c r="AC5" s="60" t="s">
        <v>34</v>
      </c>
      <c r="AD5" s="60" t="s">
        <v>46</v>
      </c>
      <c r="AE5" s="60" t="s">
        <v>57</v>
      </c>
      <c r="AF5" s="60" t="s">
        <v>43</v>
      </c>
      <c r="AG5" s="60" t="s">
        <v>44</v>
      </c>
      <c r="AH5" s="60" t="s">
        <v>2</v>
      </c>
      <c r="AI5" s="60" t="s">
        <v>8</v>
      </c>
      <c r="AJ5" s="21"/>
      <c r="AK5" s="60" t="s">
        <v>147</v>
      </c>
      <c r="AL5" s="60" t="s">
        <v>153</v>
      </c>
      <c r="AM5" s="60" t="s">
        <v>2</v>
      </c>
      <c r="AN5" s="60" t="s">
        <v>8</v>
      </c>
      <c r="AO5" s="60" t="s">
        <v>13</v>
      </c>
      <c r="AP5" s="20"/>
      <c r="AQ5" s="60" t="s">
        <v>7</v>
      </c>
      <c r="AR5" s="60" t="s">
        <v>33</v>
      </c>
      <c r="AS5" s="60" t="s">
        <v>4</v>
      </c>
      <c r="AT5" s="60" t="s">
        <v>6</v>
      </c>
      <c r="AU5" s="60" t="s">
        <v>34</v>
      </c>
      <c r="AV5" s="60" t="s">
        <v>46</v>
      </c>
      <c r="AW5" s="60" t="s">
        <v>57</v>
      </c>
      <c r="AX5" s="60" t="s">
        <v>43</v>
      </c>
      <c r="AY5" s="60" t="s">
        <v>44</v>
      </c>
      <c r="AZ5" s="60" t="s">
        <v>2</v>
      </c>
      <c r="BA5" s="60" t="s">
        <v>8</v>
      </c>
      <c r="BB5" s="21"/>
      <c r="BC5" s="60" t="s">
        <v>147</v>
      </c>
      <c r="BD5" s="60" t="s">
        <v>153</v>
      </c>
      <c r="BE5" s="60" t="s">
        <v>2</v>
      </c>
      <c r="BF5" s="60" t="s">
        <v>8</v>
      </c>
      <c r="BG5" s="60" t="s">
        <v>13</v>
      </c>
      <c r="BH5" s="20"/>
      <c r="BI5" s="60" t="s">
        <v>18</v>
      </c>
      <c r="BJ5" s="60" t="s">
        <v>19</v>
      </c>
      <c r="BK5" s="60" t="s">
        <v>20</v>
      </c>
      <c r="BL5" s="60" t="s">
        <v>8</v>
      </c>
      <c r="BM5" s="60" t="s">
        <v>22</v>
      </c>
      <c r="BO5" s="28"/>
    </row>
    <row r="6" spans="1:67" x14ac:dyDescent="0.25">
      <c r="R6" s="9"/>
      <c r="X6" s="19"/>
      <c r="AJ6" s="9"/>
      <c r="AP6" s="19"/>
      <c r="BB6" s="9"/>
      <c r="BH6" s="19"/>
    </row>
    <row r="7" spans="1:67" x14ac:dyDescent="0.25">
      <c r="A7" s="120">
        <v>144</v>
      </c>
      <c r="B7" s="123" t="s">
        <v>110</v>
      </c>
      <c r="C7" s="120" t="s">
        <v>143</v>
      </c>
      <c r="D7" s="122" t="s">
        <v>157</v>
      </c>
      <c r="E7" s="120" t="s">
        <v>158</v>
      </c>
      <c r="F7" s="120" t="s">
        <v>136</v>
      </c>
      <c r="G7" s="17">
        <v>5.5</v>
      </c>
      <c r="H7" s="17">
        <v>8</v>
      </c>
      <c r="I7" s="17">
        <v>5.5</v>
      </c>
      <c r="J7" s="17">
        <v>6.8</v>
      </c>
      <c r="K7" s="17">
        <v>6.5</v>
      </c>
      <c r="L7" s="17">
        <v>6.5</v>
      </c>
      <c r="M7" s="17">
        <v>6</v>
      </c>
      <c r="N7" s="4">
        <f t="shared" ref="N7:N13" si="0">SUM(G7:M7)</f>
        <v>44.8</v>
      </c>
      <c r="O7" s="13">
        <f t="shared" ref="O7:O13" si="1">N7/7</f>
        <v>6.3999999999999995</v>
      </c>
      <c r="P7" s="17">
        <v>7</v>
      </c>
      <c r="Q7" s="5">
        <f t="shared" ref="Q7:Q13" si="2">(O7*0.75)+(P7*0.25)</f>
        <v>6.55</v>
      </c>
      <c r="R7" s="9"/>
      <c r="S7" s="17">
        <v>6.7</v>
      </c>
      <c r="T7" s="17">
        <v>7.4</v>
      </c>
      <c r="U7" s="17">
        <v>7</v>
      </c>
      <c r="V7" s="6">
        <f t="shared" ref="V7:V13" si="3">(S7*0.25)+(T7*0.5)+(U7*0.25)</f>
        <v>7.125</v>
      </c>
      <c r="W7" s="6">
        <f t="shared" ref="W7:W13" si="4">(Q7+V7)/2</f>
        <v>6.8375000000000004</v>
      </c>
      <c r="X7" s="19"/>
      <c r="Y7" s="17">
        <v>5.2</v>
      </c>
      <c r="Z7" s="17">
        <v>6.3</v>
      </c>
      <c r="AA7" s="17">
        <v>6</v>
      </c>
      <c r="AB7" s="17">
        <v>6.5</v>
      </c>
      <c r="AC7" s="17">
        <v>5</v>
      </c>
      <c r="AD7" s="17">
        <v>6</v>
      </c>
      <c r="AE7" s="17">
        <v>6.3</v>
      </c>
      <c r="AF7" s="4">
        <f t="shared" ref="AF7:AF13" si="5">SUM(Y7:AE7)</f>
        <v>41.3</v>
      </c>
      <c r="AG7" s="13">
        <f t="shared" ref="AG7:AG13" si="6">AF7/7</f>
        <v>5.8999999999999995</v>
      </c>
      <c r="AH7" s="17">
        <v>6.3</v>
      </c>
      <c r="AI7" s="5">
        <f t="shared" ref="AI7:AI13" si="7">(AG7*0.75)+(AH7*0.25)</f>
        <v>6</v>
      </c>
      <c r="AJ7" s="9"/>
      <c r="AK7" s="17">
        <v>6.3</v>
      </c>
      <c r="AL7" s="17">
        <v>5.7</v>
      </c>
      <c r="AM7" s="17">
        <v>6</v>
      </c>
      <c r="AN7" s="6">
        <f t="shared" ref="AN7:AN13" si="8">(AK7*0.25)+(AL7*0.5)+(AM7*0.25)</f>
        <v>5.9249999999999998</v>
      </c>
      <c r="AO7" s="6">
        <f t="shared" ref="AO7:AO13" si="9">(AI7+AN7)/2</f>
        <v>5.9625000000000004</v>
      </c>
      <c r="AP7" s="19"/>
      <c r="AQ7" s="17"/>
      <c r="AR7" s="17"/>
      <c r="AS7" s="17"/>
      <c r="AT7" s="17"/>
      <c r="AU7" s="17"/>
      <c r="AV7" s="17"/>
      <c r="AW7" s="17"/>
      <c r="AX7" s="4">
        <f t="shared" ref="AX7:AX13" si="10">SUM(AQ7:AW7)</f>
        <v>0</v>
      </c>
      <c r="AY7" s="13">
        <f t="shared" ref="AY7:AY13" si="11">AX7/7</f>
        <v>0</v>
      </c>
      <c r="AZ7" s="17"/>
      <c r="BA7" s="5">
        <f t="shared" ref="BA7:BA13" si="12">(AY7*0.75)+(AZ7*0.25)</f>
        <v>0</v>
      </c>
      <c r="BB7" s="9"/>
      <c r="BC7" s="17"/>
      <c r="BD7" s="17"/>
      <c r="BE7" s="17"/>
      <c r="BF7" s="6">
        <f t="shared" ref="BF7:BF13" si="13">(BC7*0.25)+(BD7*0.5)+(BE7*0.25)</f>
        <v>0</v>
      </c>
      <c r="BG7" s="6">
        <f t="shared" ref="BG7:BG13" si="14">(BA7+BF7)/2</f>
        <v>0</v>
      </c>
      <c r="BH7" s="19"/>
      <c r="BI7" s="6">
        <f t="shared" ref="BI7:BI13" si="15">W7</f>
        <v>6.8375000000000004</v>
      </c>
      <c r="BJ7" s="6">
        <f t="shared" ref="BJ7:BJ13" si="16">AO7</f>
        <v>5.9625000000000004</v>
      </c>
      <c r="BK7" s="6"/>
      <c r="BL7" s="6">
        <f t="shared" ref="BL7:BL13" si="17">AVERAGE(BI7:BK7)</f>
        <v>6.4</v>
      </c>
      <c r="BM7">
        <v>1</v>
      </c>
    </row>
    <row r="8" spans="1:67" x14ac:dyDescent="0.25">
      <c r="A8" s="120">
        <v>156</v>
      </c>
      <c r="B8" s="123" t="s">
        <v>86</v>
      </c>
      <c r="C8" s="141" t="s">
        <v>141</v>
      </c>
      <c r="D8" s="144" t="s">
        <v>142</v>
      </c>
      <c r="E8" s="120" t="s">
        <v>159</v>
      </c>
      <c r="F8" s="120" t="s">
        <v>136</v>
      </c>
      <c r="G8" s="17">
        <v>4.5</v>
      </c>
      <c r="H8" s="17">
        <v>6.5</v>
      </c>
      <c r="I8" s="17">
        <v>5.5</v>
      </c>
      <c r="J8" s="17">
        <v>6.8</v>
      </c>
      <c r="K8" s="17">
        <v>5</v>
      </c>
      <c r="L8" s="17">
        <v>4.8</v>
      </c>
      <c r="M8" s="17">
        <v>4.5</v>
      </c>
      <c r="N8" s="4">
        <f t="shared" si="0"/>
        <v>37.6</v>
      </c>
      <c r="O8" s="13">
        <f t="shared" si="1"/>
        <v>5.3714285714285719</v>
      </c>
      <c r="P8" s="17">
        <v>7.5</v>
      </c>
      <c r="Q8" s="5">
        <f t="shared" si="2"/>
        <v>5.9035714285714285</v>
      </c>
      <c r="R8" s="9"/>
      <c r="S8" s="17">
        <v>5.2</v>
      </c>
      <c r="T8" s="17">
        <v>7</v>
      </c>
      <c r="U8" s="17">
        <v>7.5</v>
      </c>
      <c r="V8" s="6">
        <f t="shared" si="3"/>
        <v>6.6749999999999998</v>
      </c>
      <c r="W8" s="6">
        <f t="shared" si="4"/>
        <v>6.2892857142857146</v>
      </c>
      <c r="X8" s="19"/>
      <c r="Y8" s="17">
        <v>4.9000000000000004</v>
      </c>
      <c r="Z8" s="17">
        <v>6.5</v>
      </c>
      <c r="AA8" s="17">
        <v>6.3</v>
      </c>
      <c r="AB8" s="17">
        <v>6</v>
      </c>
      <c r="AC8" s="17">
        <v>5</v>
      </c>
      <c r="AD8" s="17">
        <v>5</v>
      </c>
      <c r="AE8" s="17">
        <v>5</v>
      </c>
      <c r="AF8" s="4">
        <f t="shared" si="5"/>
        <v>38.700000000000003</v>
      </c>
      <c r="AG8" s="13">
        <f t="shared" si="6"/>
        <v>5.5285714285714294</v>
      </c>
      <c r="AH8" s="17">
        <v>6.5</v>
      </c>
      <c r="AI8" s="5">
        <f t="shared" si="7"/>
        <v>5.7714285714285722</v>
      </c>
      <c r="AJ8" s="9"/>
      <c r="AK8" s="17">
        <v>4.8</v>
      </c>
      <c r="AL8" s="17">
        <v>7.4</v>
      </c>
      <c r="AM8" s="17">
        <v>6.5</v>
      </c>
      <c r="AN8" s="6">
        <f t="shared" si="8"/>
        <v>6.5250000000000004</v>
      </c>
      <c r="AO8" s="6">
        <f t="shared" si="9"/>
        <v>6.1482142857142863</v>
      </c>
      <c r="AP8" s="19"/>
      <c r="AQ8" s="17"/>
      <c r="AR8" s="17"/>
      <c r="AS8" s="17"/>
      <c r="AT8" s="17"/>
      <c r="AU8" s="17"/>
      <c r="AV8" s="17"/>
      <c r="AW8" s="17"/>
      <c r="AX8" s="4">
        <f t="shared" si="10"/>
        <v>0</v>
      </c>
      <c r="AY8" s="13">
        <f t="shared" si="11"/>
        <v>0</v>
      </c>
      <c r="AZ8" s="17"/>
      <c r="BA8" s="5">
        <f t="shared" si="12"/>
        <v>0</v>
      </c>
      <c r="BB8" s="9"/>
      <c r="BC8" s="17"/>
      <c r="BD8" s="17"/>
      <c r="BE8" s="17"/>
      <c r="BF8" s="6">
        <f t="shared" si="13"/>
        <v>0</v>
      </c>
      <c r="BG8" s="6">
        <f t="shared" si="14"/>
        <v>0</v>
      </c>
      <c r="BH8" s="19"/>
      <c r="BI8" s="6">
        <f t="shared" si="15"/>
        <v>6.2892857142857146</v>
      </c>
      <c r="BJ8" s="6">
        <f t="shared" si="16"/>
        <v>6.1482142857142863</v>
      </c>
      <c r="BK8" s="6"/>
      <c r="BL8" s="6">
        <f t="shared" si="17"/>
        <v>6.21875</v>
      </c>
      <c r="BM8">
        <v>2</v>
      </c>
    </row>
    <row r="9" spans="1:67" x14ac:dyDescent="0.25">
      <c r="A9" s="120">
        <v>154</v>
      </c>
      <c r="B9" s="123" t="s">
        <v>118</v>
      </c>
      <c r="C9" s="139" t="s">
        <v>141</v>
      </c>
      <c r="D9" s="144" t="s">
        <v>142</v>
      </c>
      <c r="E9" s="120" t="s">
        <v>119</v>
      </c>
      <c r="F9" s="120" t="s">
        <v>133</v>
      </c>
      <c r="G9" s="17">
        <v>5</v>
      </c>
      <c r="H9" s="17">
        <v>5.5</v>
      </c>
      <c r="I9" s="17">
        <v>5</v>
      </c>
      <c r="J9" s="17">
        <v>5.5</v>
      </c>
      <c r="K9" s="17">
        <v>5.5</v>
      </c>
      <c r="L9" s="17">
        <v>5</v>
      </c>
      <c r="M9" s="17">
        <v>6</v>
      </c>
      <c r="N9" s="4">
        <f t="shared" si="0"/>
        <v>37.5</v>
      </c>
      <c r="O9" s="13">
        <f t="shared" si="1"/>
        <v>5.3571428571428568</v>
      </c>
      <c r="P9" s="17">
        <v>7.5</v>
      </c>
      <c r="Q9" s="5">
        <f t="shared" si="2"/>
        <v>5.8928571428571423</v>
      </c>
      <c r="R9" s="9"/>
      <c r="S9" s="17">
        <v>6</v>
      </c>
      <c r="T9" s="17">
        <v>6.25</v>
      </c>
      <c r="U9" s="17">
        <v>7.5</v>
      </c>
      <c r="V9" s="6">
        <f t="shared" si="3"/>
        <v>6.5</v>
      </c>
      <c r="W9" s="6">
        <f t="shared" si="4"/>
        <v>6.1964285714285712</v>
      </c>
      <c r="X9" s="19"/>
      <c r="Y9" s="17">
        <v>4.8</v>
      </c>
      <c r="Z9" s="17">
        <v>6</v>
      </c>
      <c r="AA9" s="17">
        <v>5.8</v>
      </c>
      <c r="AB9" s="17">
        <v>6.3</v>
      </c>
      <c r="AC9" s="17">
        <v>6</v>
      </c>
      <c r="AD9" s="17">
        <v>6</v>
      </c>
      <c r="AE9" s="17">
        <v>6.2</v>
      </c>
      <c r="AF9" s="4">
        <f t="shared" si="5"/>
        <v>41.100000000000009</v>
      </c>
      <c r="AG9" s="13">
        <f t="shared" si="6"/>
        <v>5.8714285714285728</v>
      </c>
      <c r="AH9" s="17">
        <v>6.7</v>
      </c>
      <c r="AI9" s="5">
        <f t="shared" si="7"/>
        <v>6.0785714285714292</v>
      </c>
      <c r="AJ9" s="9"/>
      <c r="AK9" s="17">
        <v>5.3</v>
      </c>
      <c r="AL9" s="17">
        <v>5.7</v>
      </c>
      <c r="AM9" s="17">
        <v>6.5</v>
      </c>
      <c r="AN9" s="6">
        <f t="shared" si="8"/>
        <v>5.8</v>
      </c>
      <c r="AO9" s="6">
        <f t="shared" si="9"/>
        <v>5.9392857142857149</v>
      </c>
      <c r="AP9" s="19"/>
      <c r="AQ9" s="17"/>
      <c r="AR9" s="17"/>
      <c r="AS9" s="17"/>
      <c r="AT9" s="17"/>
      <c r="AU9" s="17"/>
      <c r="AV9" s="17"/>
      <c r="AW9" s="17"/>
      <c r="AX9" s="4">
        <f t="shared" si="10"/>
        <v>0</v>
      </c>
      <c r="AY9" s="13">
        <f t="shared" si="11"/>
        <v>0</v>
      </c>
      <c r="AZ9" s="17"/>
      <c r="BA9" s="5">
        <f t="shared" si="12"/>
        <v>0</v>
      </c>
      <c r="BB9" s="9"/>
      <c r="BC9" s="17"/>
      <c r="BD9" s="17"/>
      <c r="BE9" s="17"/>
      <c r="BF9" s="6">
        <f t="shared" si="13"/>
        <v>0</v>
      </c>
      <c r="BG9" s="6">
        <f t="shared" si="14"/>
        <v>0</v>
      </c>
      <c r="BH9" s="19"/>
      <c r="BI9" s="6">
        <f t="shared" si="15"/>
        <v>6.1964285714285712</v>
      </c>
      <c r="BJ9" s="6">
        <f t="shared" si="16"/>
        <v>5.9392857142857149</v>
      </c>
      <c r="BK9" s="6"/>
      <c r="BL9" s="6">
        <f t="shared" si="17"/>
        <v>6.0678571428571431</v>
      </c>
      <c r="BM9">
        <v>3</v>
      </c>
    </row>
    <row r="10" spans="1:67" x14ac:dyDescent="0.25">
      <c r="A10" s="120">
        <v>121</v>
      </c>
      <c r="B10" s="123" t="s">
        <v>93</v>
      </c>
      <c r="C10" s="120" t="s">
        <v>154</v>
      </c>
      <c r="D10" s="122" t="s">
        <v>138</v>
      </c>
      <c r="E10" s="120" t="s">
        <v>160</v>
      </c>
      <c r="F10" s="120" t="s">
        <v>136</v>
      </c>
      <c r="G10" s="17">
        <v>4.8</v>
      </c>
      <c r="H10" s="17">
        <v>6.5</v>
      </c>
      <c r="I10" s="17">
        <v>4.8</v>
      </c>
      <c r="J10" s="17">
        <v>4</v>
      </c>
      <c r="K10" s="17">
        <v>5.5</v>
      </c>
      <c r="L10" s="17">
        <v>5</v>
      </c>
      <c r="M10" s="17">
        <v>5</v>
      </c>
      <c r="N10" s="4">
        <f t="shared" si="0"/>
        <v>35.6</v>
      </c>
      <c r="O10" s="13">
        <f t="shared" si="1"/>
        <v>5.0857142857142863</v>
      </c>
      <c r="P10" s="17">
        <v>6.5</v>
      </c>
      <c r="Q10" s="5">
        <f t="shared" si="2"/>
        <v>5.4392857142857149</v>
      </c>
      <c r="R10" s="9"/>
      <c r="S10" s="17">
        <v>5.2</v>
      </c>
      <c r="T10" s="17">
        <v>7.1</v>
      </c>
      <c r="U10" s="17">
        <v>5.4</v>
      </c>
      <c r="V10" s="6">
        <f t="shared" si="3"/>
        <v>6.1999999999999993</v>
      </c>
      <c r="W10" s="6">
        <f t="shared" si="4"/>
        <v>5.8196428571428571</v>
      </c>
      <c r="X10" s="19"/>
      <c r="Y10" s="17">
        <v>5.5</v>
      </c>
      <c r="Z10" s="17">
        <v>6.3</v>
      </c>
      <c r="AA10" s="17">
        <v>5</v>
      </c>
      <c r="AB10" s="17">
        <v>6.2</v>
      </c>
      <c r="AC10" s="17">
        <v>6</v>
      </c>
      <c r="AD10" s="17">
        <v>6.3</v>
      </c>
      <c r="AE10" s="17">
        <v>6.5</v>
      </c>
      <c r="AF10" s="4">
        <f t="shared" si="5"/>
        <v>41.8</v>
      </c>
      <c r="AG10" s="13">
        <f t="shared" si="6"/>
        <v>5.9714285714285706</v>
      </c>
      <c r="AH10" s="17">
        <v>6.5</v>
      </c>
      <c r="AI10" s="5">
        <f t="shared" si="7"/>
        <v>6.1035714285714278</v>
      </c>
      <c r="AJ10" s="9"/>
      <c r="AK10" s="17">
        <v>5.0999999999999996</v>
      </c>
      <c r="AL10" s="17">
        <v>7.4</v>
      </c>
      <c r="AM10" s="17">
        <v>6</v>
      </c>
      <c r="AN10" s="6">
        <f t="shared" si="8"/>
        <v>6.4749999999999996</v>
      </c>
      <c r="AO10" s="6">
        <f t="shared" si="9"/>
        <v>6.2892857142857137</v>
      </c>
      <c r="AP10" s="19"/>
      <c r="AQ10" s="17"/>
      <c r="AR10" s="17"/>
      <c r="AS10" s="17"/>
      <c r="AT10" s="17"/>
      <c r="AU10" s="17"/>
      <c r="AV10" s="17"/>
      <c r="AW10" s="17"/>
      <c r="AX10" s="4">
        <f t="shared" si="10"/>
        <v>0</v>
      </c>
      <c r="AY10" s="13">
        <f t="shared" si="11"/>
        <v>0</v>
      </c>
      <c r="AZ10" s="17"/>
      <c r="BA10" s="5">
        <f t="shared" si="12"/>
        <v>0</v>
      </c>
      <c r="BB10" s="9"/>
      <c r="BC10" s="17"/>
      <c r="BD10" s="17"/>
      <c r="BE10" s="17"/>
      <c r="BF10" s="6">
        <f t="shared" si="13"/>
        <v>0</v>
      </c>
      <c r="BG10" s="6">
        <f t="shared" si="14"/>
        <v>0</v>
      </c>
      <c r="BH10" s="19"/>
      <c r="BI10" s="6">
        <f t="shared" si="15"/>
        <v>5.8196428571428571</v>
      </c>
      <c r="BJ10" s="6">
        <f t="shared" si="16"/>
        <v>6.2892857142857137</v>
      </c>
      <c r="BK10" s="6"/>
      <c r="BL10" s="6">
        <f t="shared" si="17"/>
        <v>6.0544642857142854</v>
      </c>
    </row>
    <row r="11" spans="1:67" x14ac:dyDescent="0.25">
      <c r="A11" s="120">
        <v>116</v>
      </c>
      <c r="B11" s="126" t="s">
        <v>87</v>
      </c>
      <c r="C11" s="124" t="s">
        <v>140</v>
      </c>
      <c r="D11" s="121" t="s">
        <v>176</v>
      </c>
      <c r="E11" s="124" t="s">
        <v>88</v>
      </c>
      <c r="F11" s="124" t="s">
        <v>136</v>
      </c>
      <c r="G11" s="17">
        <v>4.2</v>
      </c>
      <c r="H11" s="17">
        <v>6</v>
      </c>
      <c r="I11" s="17">
        <v>5</v>
      </c>
      <c r="J11" s="17">
        <v>6</v>
      </c>
      <c r="K11" s="17">
        <v>5</v>
      </c>
      <c r="L11" s="17">
        <v>5.2</v>
      </c>
      <c r="M11" s="17">
        <v>5.5</v>
      </c>
      <c r="N11" s="4">
        <f t="shared" si="0"/>
        <v>36.9</v>
      </c>
      <c r="O11" s="13">
        <f t="shared" si="1"/>
        <v>5.2714285714285714</v>
      </c>
      <c r="P11" s="17">
        <v>6.5</v>
      </c>
      <c r="Q11" s="5">
        <f t="shared" si="2"/>
        <v>5.5785714285714283</v>
      </c>
      <c r="R11" s="9"/>
      <c r="S11" s="17">
        <v>5</v>
      </c>
      <c r="T11" s="17">
        <v>6.5</v>
      </c>
      <c r="U11" s="17">
        <v>6.7</v>
      </c>
      <c r="V11" s="6">
        <f t="shared" si="3"/>
        <v>6.1749999999999998</v>
      </c>
      <c r="W11" s="6">
        <f t="shared" si="4"/>
        <v>5.8767857142857141</v>
      </c>
      <c r="X11" s="19"/>
      <c r="Y11" s="17">
        <v>5.0999999999999996</v>
      </c>
      <c r="Z11" s="17">
        <v>6</v>
      </c>
      <c r="AA11" s="17">
        <v>5.7</v>
      </c>
      <c r="AB11" s="17">
        <v>6</v>
      </c>
      <c r="AC11" s="17">
        <v>5.6</v>
      </c>
      <c r="AD11" s="17">
        <v>5.2</v>
      </c>
      <c r="AE11" s="17">
        <v>5.7</v>
      </c>
      <c r="AF11" s="4">
        <f t="shared" si="5"/>
        <v>39.300000000000004</v>
      </c>
      <c r="AG11" s="13">
        <f t="shared" si="6"/>
        <v>5.6142857142857148</v>
      </c>
      <c r="AH11" s="17">
        <v>6.3</v>
      </c>
      <c r="AI11" s="5">
        <f t="shared" si="7"/>
        <v>5.7857142857142865</v>
      </c>
      <c r="AJ11" s="9"/>
      <c r="AK11" s="17">
        <v>5.0999999999999996</v>
      </c>
      <c r="AL11" s="17">
        <v>6.6</v>
      </c>
      <c r="AM11" s="17">
        <v>6</v>
      </c>
      <c r="AN11" s="6">
        <f t="shared" si="8"/>
        <v>6.0749999999999993</v>
      </c>
      <c r="AO11" s="6">
        <f t="shared" si="9"/>
        <v>5.9303571428571429</v>
      </c>
      <c r="AP11" s="19"/>
      <c r="AQ11" s="17"/>
      <c r="AR11" s="17"/>
      <c r="AS11" s="17"/>
      <c r="AT11" s="17"/>
      <c r="AU11" s="17"/>
      <c r="AV11" s="17"/>
      <c r="AW11" s="17"/>
      <c r="AX11" s="4">
        <f t="shared" si="10"/>
        <v>0</v>
      </c>
      <c r="AY11" s="13">
        <f t="shared" si="11"/>
        <v>0</v>
      </c>
      <c r="AZ11" s="17"/>
      <c r="BA11" s="5">
        <f t="shared" si="12"/>
        <v>0</v>
      </c>
      <c r="BB11" s="9"/>
      <c r="BC11" s="17"/>
      <c r="BD11" s="17"/>
      <c r="BE11" s="17"/>
      <c r="BF11" s="6">
        <f t="shared" si="13"/>
        <v>0</v>
      </c>
      <c r="BG11" s="6">
        <f t="shared" si="14"/>
        <v>0</v>
      </c>
      <c r="BH11" s="19"/>
      <c r="BI11" s="6">
        <f t="shared" si="15"/>
        <v>5.8767857142857141</v>
      </c>
      <c r="BJ11" s="6">
        <f t="shared" si="16"/>
        <v>5.9303571428571429</v>
      </c>
      <c r="BK11" s="6"/>
      <c r="BL11" s="6">
        <f t="shared" si="17"/>
        <v>5.9035714285714285</v>
      </c>
    </row>
    <row r="12" spans="1:67" x14ac:dyDescent="0.25">
      <c r="A12" s="120">
        <v>142</v>
      </c>
      <c r="B12" s="126" t="s">
        <v>99</v>
      </c>
      <c r="C12" s="124" t="s">
        <v>143</v>
      </c>
      <c r="D12" s="121" t="s">
        <v>252</v>
      </c>
      <c r="E12" s="124" t="s">
        <v>156</v>
      </c>
      <c r="F12" s="124" t="s">
        <v>136</v>
      </c>
      <c r="G12" s="17">
        <v>3.8</v>
      </c>
      <c r="H12" s="17">
        <v>5.2</v>
      </c>
      <c r="I12" s="17">
        <v>5</v>
      </c>
      <c r="J12" s="17">
        <v>5</v>
      </c>
      <c r="K12" s="17">
        <v>5</v>
      </c>
      <c r="L12" s="17">
        <v>5.2</v>
      </c>
      <c r="M12" s="17">
        <v>3</v>
      </c>
      <c r="N12" s="4">
        <f t="shared" si="0"/>
        <v>32.200000000000003</v>
      </c>
      <c r="O12" s="13">
        <f t="shared" si="1"/>
        <v>4.6000000000000005</v>
      </c>
      <c r="P12" s="17">
        <v>6.5</v>
      </c>
      <c r="Q12" s="5">
        <f t="shared" si="2"/>
        <v>5.0750000000000002</v>
      </c>
      <c r="R12" s="9"/>
      <c r="S12" s="17">
        <v>5.9</v>
      </c>
      <c r="T12" s="17">
        <v>6.6</v>
      </c>
      <c r="U12" s="17">
        <v>6.5</v>
      </c>
      <c r="V12" s="6">
        <f t="shared" si="3"/>
        <v>6.4</v>
      </c>
      <c r="W12" s="6">
        <f t="shared" si="4"/>
        <v>5.7375000000000007</v>
      </c>
      <c r="X12" s="19"/>
      <c r="Y12" s="17">
        <v>4.8</v>
      </c>
      <c r="Z12" s="17">
        <v>6</v>
      </c>
      <c r="AA12" s="17">
        <v>5.7</v>
      </c>
      <c r="AB12" s="17">
        <v>3</v>
      </c>
      <c r="AC12" s="17">
        <v>6</v>
      </c>
      <c r="AD12" s="17">
        <v>5.5</v>
      </c>
      <c r="AE12" s="17">
        <v>5</v>
      </c>
      <c r="AF12" s="4">
        <f t="shared" si="5"/>
        <v>36</v>
      </c>
      <c r="AG12" s="13">
        <f t="shared" si="6"/>
        <v>5.1428571428571432</v>
      </c>
      <c r="AH12" s="17">
        <v>6.2</v>
      </c>
      <c r="AI12" s="5">
        <f t="shared" si="7"/>
        <v>5.4071428571428575</v>
      </c>
      <c r="AJ12" s="9"/>
      <c r="AK12" s="17">
        <v>5</v>
      </c>
      <c r="AL12" s="17">
        <v>7</v>
      </c>
      <c r="AM12" s="17">
        <v>6.3</v>
      </c>
      <c r="AN12" s="6">
        <f t="shared" si="8"/>
        <v>6.3250000000000002</v>
      </c>
      <c r="AO12" s="6">
        <f t="shared" si="9"/>
        <v>5.8660714285714288</v>
      </c>
      <c r="AP12" s="19"/>
      <c r="AQ12" s="17"/>
      <c r="AR12" s="17"/>
      <c r="AS12" s="17"/>
      <c r="AT12" s="17"/>
      <c r="AU12" s="17"/>
      <c r="AV12" s="17"/>
      <c r="AW12" s="17"/>
      <c r="AX12" s="4">
        <f t="shared" si="10"/>
        <v>0</v>
      </c>
      <c r="AY12" s="13">
        <f t="shared" si="11"/>
        <v>0</v>
      </c>
      <c r="AZ12" s="17"/>
      <c r="BA12" s="5">
        <f t="shared" si="12"/>
        <v>0</v>
      </c>
      <c r="BB12" s="9"/>
      <c r="BC12" s="17"/>
      <c r="BD12" s="17"/>
      <c r="BE12" s="17"/>
      <c r="BF12" s="6">
        <f t="shared" si="13"/>
        <v>0</v>
      </c>
      <c r="BG12" s="6">
        <f t="shared" si="14"/>
        <v>0</v>
      </c>
      <c r="BH12" s="19"/>
      <c r="BI12" s="6">
        <f t="shared" si="15"/>
        <v>5.7375000000000007</v>
      </c>
      <c r="BJ12" s="6">
        <f t="shared" si="16"/>
        <v>5.8660714285714288</v>
      </c>
      <c r="BK12" s="6"/>
      <c r="BL12" s="6">
        <f t="shared" si="17"/>
        <v>5.8017857142857148</v>
      </c>
    </row>
    <row r="13" spans="1:67" x14ac:dyDescent="0.25">
      <c r="A13" s="120">
        <v>126</v>
      </c>
      <c r="B13" s="123" t="s">
        <v>263</v>
      </c>
      <c r="C13" s="120" t="s">
        <v>259</v>
      </c>
      <c r="D13" s="122" t="s">
        <v>150</v>
      </c>
      <c r="E13" s="120" t="s">
        <v>112</v>
      </c>
      <c r="F13" s="120" t="s">
        <v>136</v>
      </c>
      <c r="G13" s="17">
        <v>6</v>
      </c>
      <c r="H13" s="17">
        <v>4.5</v>
      </c>
      <c r="I13" s="17">
        <v>4</v>
      </c>
      <c r="J13" s="17">
        <v>0</v>
      </c>
      <c r="K13" s="17">
        <v>6.2</v>
      </c>
      <c r="L13" s="17">
        <v>4</v>
      </c>
      <c r="M13" s="17">
        <v>5.2</v>
      </c>
      <c r="N13" s="4">
        <f t="shared" si="0"/>
        <v>29.9</v>
      </c>
      <c r="O13" s="13">
        <f t="shared" si="1"/>
        <v>4.2714285714285714</v>
      </c>
      <c r="P13" s="17">
        <v>5</v>
      </c>
      <c r="Q13" s="5">
        <f t="shared" si="2"/>
        <v>4.4535714285714283</v>
      </c>
      <c r="R13" s="9"/>
      <c r="S13" s="17">
        <v>4</v>
      </c>
      <c r="T13" s="17">
        <v>5.7</v>
      </c>
      <c r="U13" s="17">
        <v>5</v>
      </c>
      <c r="V13" s="6">
        <f t="shared" si="3"/>
        <v>5.0999999999999996</v>
      </c>
      <c r="W13" s="6">
        <f t="shared" si="4"/>
        <v>4.7767857142857135</v>
      </c>
      <c r="X13" s="19"/>
      <c r="Y13" s="17">
        <v>6</v>
      </c>
      <c r="Z13" s="17">
        <v>6.3</v>
      </c>
      <c r="AA13" s="17">
        <v>5.5</v>
      </c>
      <c r="AB13" s="17">
        <v>0</v>
      </c>
      <c r="AC13" s="17">
        <v>6.5</v>
      </c>
      <c r="AD13" s="17">
        <v>6</v>
      </c>
      <c r="AE13" s="17">
        <v>6.2</v>
      </c>
      <c r="AF13" s="4">
        <f t="shared" si="5"/>
        <v>36.5</v>
      </c>
      <c r="AG13" s="13">
        <f t="shared" si="6"/>
        <v>5.2142857142857144</v>
      </c>
      <c r="AH13" s="17">
        <v>6.3</v>
      </c>
      <c r="AI13" s="5">
        <f t="shared" si="7"/>
        <v>5.4857142857142858</v>
      </c>
      <c r="AJ13" s="9"/>
      <c r="AK13" s="17">
        <v>4.5</v>
      </c>
      <c r="AL13" s="17">
        <v>5.3</v>
      </c>
      <c r="AM13" s="17">
        <v>5</v>
      </c>
      <c r="AN13" s="6">
        <f t="shared" si="8"/>
        <v>5.0250000000000004</v>
      </c>
      <c r="AO13" s="6">
        <f t="shared" si="9"/>
        <v>5.2553571428571431</v>
      </c>
      <c r="AP13" s="19"/>
      <c r="AQ13" s="17"/>
      <c r="AR13" s="17"/>
      <c r="AS13" s="17"/>
      <c r="AT13" s="17"/>
      <c r="AU13" s="17"/>
      <c r="AV13" s="17"/>
      <c r="AW13" s="17"/>
      <c r="AX13" s="4">
        <f t="shared" si="10"/>
        <v>0</v>
      </c>
      <c r="AY13" s="13">
        <f t="shared" si="11"/>
        <v>0</v>
      </c>
      <c r="AZ13" s="17"/>
      <c r="BA13" s="5">
        <f t="shared" si="12"/>
        <v>0</v>
      </c>
      <c r="BB13" s="9"/>
      <c r="BC13" s="17"/>
      <c r="BD13" s="17"/>
      <c r="BE13" s="17"/>
      <c r="BF13" s="6">
        <f t="shared" si="13"/>
        <v>0</v>
      </c>
      <c r="BG13" s="6">
        <f t="shared" si="14"/>
        <v>0</v>
      </c>
      <c r="BH13" s="19"/>
      <c r="BI13" s="6">
        <f t="shared" si="15"/>
        <v>4.7767857142857135</v>
      </c>
      <c r="BJ13" s="6">
        <f t="shared" si="16"/>
        <v>5.2553571428571431</v>
      </c>
      <c r="BK13" s="6"/>
      <c r="BL13" s="6">
        <f t="shared" si="17"/>
        <v>5.0160714285714283</v>
      </c>
    </row>
  </sheetData>
  <sortState ref="A7:BM13">
    <sortCondition descending="1" ref="BL7:BL13"/>
  </sortState>
  <mergeCells count="10">
    <mergeCell ref="BC4:BF4"/>
    <mergeCell ref="BI4:BK4"/>
    <mergeCell ref="I1:M1"/>
    <mergeCell ref="AA1:AG1"/>
    <mergeCell ref="AS1:AY1"/>
    <mergeCell ref="G4:Q4"/>
    <mergeCell ref="S4:V4"/>
    <mergeCell ref="Y4:AI4"/>
    <mergeCell ref="AK4:AN4"/>
    <mergeCell ref="AQ4:BA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4.33203125" customWidth="1"/>
    <col min="3" max="3" width="20.6640625" customWidth="1"/>
    <col min="4" max="4" width="14.88671875" customWidth="1"/>
    <col min="5" max="5" width="27" customWidth="1"/>
    <col min="6" max="6" width="9.88671875" customWidth="1"/>
    <col min="7" max="17" width="5.6640625" customWidth="1"/>
    <col min="18" max="18" width="3.109375" customWidth="1"/>
    <col min="19" max="22" width="5.6640625" customWidth="1"/>
    <col min="23" max="23" width="6.6640625" customWidth="1"/>
    <col min="24" max="24" width="3.109375" customWidth="1"/>
    <col min="25" max="35" width="5.6640625" customWidth="1"/>
    <col min="36" max="36" width="3.109375" customWidth="1"/>
    <col min="37" max="40" width="5.6640625" customWidth="1"/>
    <col min="41" max="41" width="6.6640625" customWidth="1"/>
    <col min="42" max="42" width="3.109375" customWidth="1"/>
    <col min="43" max="53" width="5.6640625" customWidth="1"/>
    <col min="54" max="54" width="3.109375" customWidth="1"/>
    <col min="55" max="58" width="5.6640625" customWidth="1"/>
    <col min="59" max="59" width="6.6640625" customWidth="1"/>
    <col min="60" max="60" width="3.109375" customWidth="1"/>
    <col min="61" max="64" width="8.6640625" customWidth="1"/>
    <col min="65" max="65" width="11.5546875" customWidth="1"/>
  </cols>
  <sheetData>
    <row r="1" spans="1:65" x14ac:dyDescent="0.25">
      <c r="A1" t="s">
        <v>121</v>
      </c>
      <c r="D1" t="s">
        <v>14</v>
      </c>
      <c r="E1" t="s">
        <v>249</v>
      </c>
      <c r="G1" s="59" t="s">
        <v>14</v>
      </c>
      <c r="H1" s="59"/>
      <c r="I1" s="160" t="str">
        <f>E1</f>
        <v>Chris Wicks</v>
      </c>
      <c r="J1" s="160"/>
      <c r="K1" s="160"/>
      <c r="L1" s="160"/>
      <c r="M1" s="160"/>
      <c r="N1" s="59"/>
      <c r="O1" s="59"/>
      <c r="R1" s="9"/>
      <c r="X1" s="19"/>
      <c r="Y1" t="s">
        <v>15</v>
      </c>
      <c r="AA1" s="160" t="str">
        <f>E2</f>
        <v>Jenny Scott</v>
      </c>
      <c r="AB1" s="160"/>
      <c r="AC1" s="160"/>
      <c r="AD1" s="160"/>
      <c r="AE1" s="160"/>
      <c r="AF1" s="160"/>
      <c r="AG1" s="160"/>
      <c r="AJ1" s="9"/>
      <c r="AP1" s="19"/>
      <c r="AQ1" t="s">
        <v>16</v>
      </c>
      <c r="AS1" s="160">
        <f>E3</f>
        <v>0</v>
      </c>
      <c r="AT1" s="160"/>
      <c r="AU1" s="160"/>
      <c r="AV1" s="160"/>
      <c r="AW1" s="160"/>
      <c r="AX1" s="160"/>
      <c r="AY1" s="160"/>
      <c r="BB1" s="9"/>
      <c r="BH1" s="19"/>
      <c r="BM1" s="7">
        <f ca="1">NOW()</f>
        <v>42550.800448611109</v>
      </c>
    </row>
    <row r="2" spans="1:65" x14ac:dyDescent="0.25">
      <c r="A2" s="1" t="s">
        <v>149</v>
      </c>
      <c r="D2" t="s">
        <v>15</v>
      </c>
      <c r="E2" t="s">
        <v>265</v>
      </c>
      <c r="R2" s="9"/>
      <c r="X2" s="19"/>
      <c r="AJ2" s="9"/>
      <c r="AP2" s="19"/>
      <c r="BB2" s="9"/>
      <c r="BH2" s="19"/>
      <c r="BM2" s="8">
        <f ca="1">NOW()</f>
        <v>42550.800448611109</v>
      </c>
    </row>
    <row r="3" spans="1:65" x14ac:dyDescent="0.25">
      <c r="A3" t="s">
        <v>162</v>
      </c>
      <c r="C3" t="s">
        <v>164</v>
      </c>
      <c r="D3" t="s">
        <v>16</v>
      </c>
      <c r="R3" s="9"/>
      <c r="X3" s="19"/>
      <c r="AJ3" s="9"/>
      <c r="AP3" s="19"/>
      <c r="BB3" s="9"/>
      <c r="BH3" s="19"/>
    </row>
    <row r="4" spans="1:65" x14ac:dyDescent="0.25">
      <c r="G4" s="161" t="s">
        <v>9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1"/>
      <c r="S4" s="161" t="s">
        <v>11</v>
      </c>
      <c r="T4" s="161"/>
      <c r="U4" s="161"/>
      <c r="V4" s="161"/>
      <c r="W4" s="60" t="s">
        <v>12</v>
      </c>
      <c r="X4" s="19"/>
      <c r="Y4" s="161" t="s">
        <v>9</v>
      </c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21"/>
      <c r="AK4" s="161" t="s">
        <v>11</v>
      </c>
      <c r="AL4" s="161"/>
      <c r="AM4" s="161"/>
      <c r="AN4" s="161"/>
      <c r="AO4" s="60" t="s">
        <v>12</v>
      </c>
      <c r="AP4" s="19"/>
      <c r="AQ4" s="161" t="s">
        <v>9</v>
      </c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21"/>
      <c r="BC4" s="161" t="s">
        <v>11</v>
      </c>
      <c r="BD4" s="161"/>
      <c r="BE4" s="161"/>
      <c r="BF4" s="161"/>
      <c r="BG4" s="60" t="s">
        <v>12</v>
      </c>
      <c r="BH4" s="19"/>
      <c r="BI4" s="161" t="s">
        <v>17</v>
      </c>
      <c r="BJ4" s="161"/>
      <c r="BK4" s="161"/>
      <c r="BL4" s="60" t="s">
        <v>21</v>
      </c>
    </row>
    <row r="5" spans="1:65" s="60" customFormat="1" x14ac:dyDescent="0.25">
      <c r="A5" s="60" t="s">
        <v>0</v>
      </c>
      <c r="B5" s="60" t="s">
        <v>1</v>
      </c>
      <c r="C5" s="60" t="s">
        <v>2</v>
      </c>
      <c r="D5" s="60" t="s">
        <v>3</v>
      </c>
      <c r="E5" s="60" t="s">
        <v>75</v>
      </c>
      <c r="F5" s="60" t="s">
        <v>76</v>
      </c>
      <c r="G5" s="60" t="s">
        <v>7</v>
      </c>
      <c r="H5" s="60" t="s">
        <v>33</v>
      </c>
      <c r="I5" s="60" t="s">
        <v>4</v>
      </c>
      <c r="J5" s="60" t="s">
        <v>6</v>
      </c>
      <c r="K5" s="60" t="s">
        <v>34</v>
      </c>
      <c r="L5" s="60" t="s">
        <v>46</v>
      </c>
      <c r="M5" s="60" t="s">
        <v>57</v>
      </c>
      <c r="N5" s="60" t="s">
        <v>43</v>
      </c>
      <c r="O5" s="60" t="s">
        <v>44</v>
      </c>
      <c r="P5" s="60" t="s">
        <v>2</v>
      </c>
      <c r="Q5" s="60" t="s">
        <v>8</v>
      </c>
      <c r="R5" s="21"/>
      <c r="S5" s="60" t="s">
        <v>147</v>
      </c>
      <c r="T5" s="60" t="s">
        <v>153</v>
      </c>
      <c r="U5" s="60" t="s">
        <v>2</v>
      </c>
      <c r="V5" s="60" t="s">
        <v>8</v>
      </c>
      <c r="W5" s="60" t="s">
        <v>13</v>
      </c>
      <c r="X5" s="20"/>
      <c r="Y5" s="60" t="s">
        <v>7</v>
      </c>
      <c r="Z5" s="60" t="s">
        <v>33</v>
      </c>
      <c r="AA5" s="60" t="s">
        <v>4</v>
      </c>
      <c r="AB5" s="60" t="s">
        <v>6</v>
      </c>
      <c r="AC5" s="60" t="s">
        <v>34</v>
      </c>
      <c r="AD5" s="60" t="s">
        <v>46</v>
      </c>
      <c r="AE5" s="60" t="s">
        <v>57</v>
      </c>
      <c r="AF5" s="60" t="s">
        <v>43</v>
      </c>
      <c r="AG5" s="60" t="s">
        <v>44</v>
      </c>
      <c r="AH5" s="60" t="s">
        <v>2</v>
      </c>
      <c r="AI5" s="60" t="s">
        <v>8</v>
      </c>
      <c r="AJ5" s="21"/>
      <c r="AK5" s="60" t="s">
        <v>147</v>
      </c>
      <c r="AL5" s="60" t="s">
        <v>153</v>
      </c>
      <c r="AM5" s="60" t="s">
        <v>2</v>
      </c>
      <c r="AN5" s="60" t="s">
        <v>8</v>
      </c>
      <c r="AO5" s="60" t="s">
        <v>13</v>
      </c>
      <c r="AP5" s="20"/>
      <c r="AQ5" s="60" t="s">
        <v>7</v>
      </c>
      <c r="AR5" s="60" t="s">
        <v>33</v>
      </c>
      <c r="AS5" s="60" t="s">
        <v>4</v>
      </c>
      <c r="AT5" s="60" t="s">
        <v>6</v>
      </c>
      <c r="AU5" s="60" t="s">
        <v>34</v>
      </c>
      <c r="AV5" s="60" t="s">
        <v>46</v>
      </c>
      <c r="AW5" s="60" t="s">
        <v>57</v>
      </c>
      <c r="AX5" s="60" t="s">
        <v>43</v>
      </c>
      <c r="AY5" s="60" t="s">
        <v>44</v>
      </c>
      <c r="AZ5" s="60" t="s">
        <v>2</v>
      </c>
      <c r="BA5" s="60" t="s">
        <v>8</v>
      </c>
      <c r="BB5" s="21"/>
      <c r="BC5" s="60" t="s">
        <v>147</v>
      </c>
      <c r="BD5" s="60" t="s">
        <v>153</v>
      </c>
      <c r="BE5" s="60" t="s">
        <v>2</v>
      </c>
      <c r="BF5" s="60" t="s">
        <v>8</v>
      </c>
      <c r="BG5" s="60" t="s">
        <v>13</v>
      </c>
      <c r="BH5" s="20"/>
      <c r="BI5" s="60" t="s">
        <v>18</v>
      </c>
      <c r="BJ5" s="60" t="s">
        <v>19</v>
      </c>
      <c r="BK5" s="60" t="s">
        <v>20</v>
      </c>
      <c r="BL5" s="60" t="s">
        <v>8</v>
      </c>
      <c r="BM5" s="60" t="s">
        <v>22</v>
      </c>
    </row>
    <row r="6" spans="1:65" x14ac:dyDescent="0.25">
      <c r="R6" s="9"/>
      <c r="X6" s="19"/>
      <c r="AJ6" s="9"/>
      <c r="AP6" s="19"/>
      <c r="BB6" s="9"/>
      <c r="BH6" s="19"/>
    </row>
    <row r="7" spans="1:65" x14ac:dyDescent="0.25">
      <c r="A7" s="142">
        <v>113</v>
      </c>
      <c r="B7" s="143" t="s">
        <v>163</v>
      </c>
      <c r="C7" s="124" t="s">
        <v>140</v>
      </c>
      <c r="D7" s="124" t="s">
        <v>176</v>
      </c>
      <c r="E7" s="124" t="s">
        <v>187</v>
      </c>
      <c r="F7" s="126" t="s">
        <v>136</v>
      </c>
      <c r="G7" s="17">
        <v>5.2</v>
      </c>
      <c r="H7" s="17">
        <v>6.5</v>
      </c>
      <c r="I7" s="17">
        <v>5.5</v>
      </c>
      <c r="J7" s="17">
        <v>6</v>
      </c>
      <c r="K7" s="17">
        <v>5</v>
      </c>
      <c r="L7" s="17">
        <v>6</v>
      </c>
      <c r="M7" s="17">
        <v>5.5</v>
      </c>
      <c r="N7" s="4">
        <f t="shared" ref="N7:N14" si="0">SUM(G7:M7)</f>
        <v>39.700000000000003</v>
      </c>
      <c r="O7" s="13">
        <f t="shared" ref="O7:O14" si="1">N7/7</f>
        <v>5.6714285714285717</v>
      </c>
      <c r="P7" s="17">
        <v>6.5</v>
      </c>
      <c r="Q7" s="5">
        <f t="shared" ref="Q7:Q14" si="2">(O7*0.75)+(P7*0.25)</f>
        <v>5.878571428571429</v>
      </c>
      <c r="R7" s="9"/>
      <c r="S7" s="17">
        <v>5.8</v>
      </c>
      <c r="T7" s="17">
        <v>8.3000000000000007</v>
      </c>
      <c r="U7" s="17">
        <v>6.5</v>
      </c>
      <c r="V7" s="6">
        <f t="shared" ref="V7:V14" si="3">(S7*0.25)+(T7*0.65)+(U7*0.1)</f>
        <v>7.495000000000001</v>
      </c>
      <c r="W7" s="6">
        <f t="shared" ref="W7:W14" si="4">(Q7+V7)/2</f>
        <v>6.6867857142857154</v>
      </c>
      <c r="X7" s="19"/>
      <c r="Y7" s="17">
        <v>4.5</v>
      </c>
      <c r="Z7" s="17">
        <v>6</v>
      </c>
      <c r="AA7" s="17">
        <v>6</v>
      </c>
      <c r="AB7" s="17">
        <v>7</v>
      </c>
      <c r="AC7" s="17">
        <v>6.5</v>
      </c>
      <c r="AD7" s="17">
        <v>5.5</v>
      </c>
      <c r="AE7" s="17">
        <v>7</v>
      </c>
      <c r="AF7" s="4">
        <f t="shared" ref="AF7:AF14" si="5">SUM(Y7:AE7)</f>
        <v>42.5</v>
      </c>
      <c r="AG7" s="13">
        <f t="shared" ref="AG7:AG14" si="6">AF7/7</f>
        <v>6.0714285714285712</v>
      </c>
      <c r="AH7" s="17">
        <v>6.5</v>
      </c>
      <c r="AI7" s="5">
        <f t="shared" ref="AI7:AI14" si="7">(AG7*0.75)+(AH7*0.25)</f>
        <v>6.1785714285714288</v>
      </c>
      <c r="AJ7" s="9"/>
      <c r="AK7" s="17">
        <v>7.5</v>
      </c>
      <c r="AL7" s="17">
        <v>7.6</v>
      </c>
      <c r="AM7" s="17">
        <v>6.2</v>
      </c>
      <c r="AN7" s="6">
        <f t="shared" ref="AN7:AN14" si="8">(AK7*0.25)+(AL7*0.65)+(AM7*0.1)</f>
        <v>7.4349999999999996</v>
      </c>
      <c r="AO7" s="6">
        <f t="shared" ref="AO7:AO14" si="9">(AI7+AN7)/2</f>
        <v>6.8067857142857147</v>
      </c>
      <c r="AP7" s="19"/>
      <c r="AQ7" s="17"/>
      <c r="AR7" s="17"/>
      <c r="AS7" s="17"/>
      <c r="AT7" s="17"/>
      <c r="AU7" s="17"/>
      <c r="AV7" s="17"/>
      <c r="AW7" s="17"/>
      <c r="AX7" s="4">
        <f t="shared" ref="AX7:AX14" si="10">SUM(AQ7:AW7)</f>
        <v>0</v>
      </c>
      <c r="AY7" s="13">
        <f t="shared" ref="AY7:AY14" si="11">AX7/7</f>
        <v>0</v>
      </c>
      <c r="AZ7" s="17"/>
      <c r="BA7" s="5">
        <f t="shared" ref="BA7:BA14" si="12">(AY7*0.75)+(AZ7*0.25)</f>
        <v>0</v>
      </c>
      <c r="BB7" s="9"/>
      <c r="BC7" s="17"/>
      <c r="BD7" s="17"/>
      <c r="BE7" s="17"/>
      <c r="BF7" s="6">
        <f t="shared" ref="BF7:BF14" si="13">(BC7*0.25)+(BD7*0.65)+(BE7*0.1)</f>
        <v>0</v>
      </c>
      <c r="BG7" s="6">
        <f t="shared" ref="BG7:BG14" si="14">(BA7+BF7)/2</f>
        <v>0</v>
      </c>
      <c r="BH7" s="19"/>
      <c r="BI7" s="6">
        <f t="shared" ref="BI7:BI14" si="15">W7</f>
        <v>6.6867857142857154</v>
      </c>
      <c r="BJ7" s="6">
        <f t="shared" ref="BJ7:BJ14" si="16">AO7</f>
        <v>6.8067857142857147</v>
      </c>
      <c r="BK7" s="6"/>
      <c r="BL7" s="6">
        <f t="shared" ref="BL7:BL14" si="17">AVERAGE(BI7:BK7)</f>
        <v>6.7467857142857151</v>
      </c>
      <c r="BM7">
        <f>RANK(BL7,BL$7:BL$14)</f>
        <v>1</v>
      </c>
    </row>
    <row r="8" spans="1:65" x14ac:dyDescent="0.25">
      <c r="A8" s="120">
        <v>157</v>
      </c>
      <c r="B8" s="126" t="s">
        <v>79</v>
      </c>
      <c r="C8" s="141" t="s">
        <v>144</v>
      </c>
      <c r="D8" s="141" t="s">
        <v>137</v>
      </c>
      <c r="E8" s="124" t="s">
        <v>80</v>
      </c>
      <c r="F8" s="124" t="s">
        <v>136</v>
      </c>
      <c r="G8" s="17">
        <v>4.5</v>
      </c>
      <c r="H8" s="17">
        <v>5.5</v>
      </c>
      <c r="I8" s="17">
        <v>5</v>
      </c>
      <c r="J8" s="17">
        <v>7.5</v>
      </c>
      <c r="K8" s="17">
        <v>5</v>
      </c>
      <c r="L8" s="17">
        <v>4</v>
      </c>
      <c r="M8" s="17">
        <v>5.5</v>
      </c>
      <c r="N8" s="4">
        <f t="shared" si="0"/>
        <v>37</v>
      </c>
      <c r="O8" s="13">
        <f t="shared" si="1"/>
        <v>5.2857142857142856</v>
      </c>
      <c r="P8" s="17">
        <v>6.5</v>
      </c>
      <c r="Q8" s="5">
        <f t="shared" si="2"/>
        <v>5.5892857142857144</v>
      </c>
      <c r="R8" s="9"/>
      <c r="S8" s="17">
        <v>5.9</v>
      </c>
      <c r="T8" s="17">
        <v>8</v>
      </c>
      <c r="U8" s="17">
        <v>6.5</v>
      </c>
      <c r="V8" s="6">
        <f t="shared" si="3"/>
        <v>7.3250000000000011</v>
      </c>
      <c r="W8" s="6">
        <f t="shared" si="4"/>
        <v>6.4571428571428573</v>
      </c>
      <c r="X8" s="19"/>
      <c r="Y8" s="17">
        <v>5</v>
      </c>
      <c r="Z8" s="17">
        <v>7</v>
      </c>
      <c r="AA8" s="17">
        <v>6</v>
      </c>
      <c r="AB8" s="17">
        <v>6</v>
      </c>
      <c r="AC8" s="17">
        <v>6</v>
      </c>
      <c r="AD8" s="17">
        <v>5</v>
      </c>
      <c r="AE8" s="17">
        <v>7</v>
      </c>
      <c r="AF8" s="4">
        <f t="shared" si="5"/>
        <v>42</v>
      </c>
      <c r="AG8" s="13">
        <f t="shared" si="6"/>
        <v>6</v>
      </c>
      <c r="AH8" s="17">
        <v>5</v>
      </c>
      <c r="AI8" s="5">
        <f t="shared" si="7"/>
        <v>5.75</v>
      </c>
      <c r="AJ8" s="9"/>
      <c r="AK8" s="17">
        <v>6</v>
      </c>
      <c r="AL8" s="17">
        <v>6.9</v>
      </c>
      <c r="AM8" s="17">
        <v>6</v>
      </c>
      <c r="AN8" s="6">
        <f t="shared" si="8"/>
        <v>6.5850000000000009</v>
      </c>
      <c r="AO8" s="6">
        <f t="shared" si="9"/>
        <v>6.1675000000000004</v>
      </c>
      <c r="AP8" s="19"/>
      <c r="AQ8" s="17"/>
      <c r="AR8" s="17"/>
      <c r="AS8" s="17"/>
      <c r="AT8" s="17"/>
      <c r="AU8" s="17"/>
      <c r="AV8" s="17"/>
      <c r="AW8" s="17"/>
      <c r="AX8" s="4">
        <f t="shared" si="10"/>
        <v>0</v>
      </c>
      <c r="AY8" s="13">
        <f t="shared" si="11"/>
        <v>0</v>
      </c>
      <c r="AZ8" s="17"/>
      <c r="BA8" s="5">
        <f t="shared" si="12"/>
        <v>0</v>
      </c>
      <c r="BB8" s="9"/>
      <c r="BC8" s="17"/>
      <c r="BD8" s="17"/>
      <c r="BE8" s="17"/>
      <c r="BF8" s="6">
        <f t="shared" si="13"/>
        <v>0</v>
      </c>
      <c r="BG8" s="6">
        <f t="shared" si="14"/>
        <v>0</v>
      </c>
      <c r="BH8" s="19"/>
      <c r="BI8" s="6">
        <f t="shared" si="15"/>
        <v>6.4571428571428573</v>
      </c>
      <c r="BJ8" s="6">
        <f t="shared" si="16"/>
        <v>6.1675000000000004</v>
      </c>
      <c r="BK8" s="6"/>
      <c r="BL8" s="6">
        <f t="shared" si="17"/>
        <v>6.3123214285714289</v>
      </c>
      <c r="BM8">
        <f>RANK(BL8,BL$7:BL$14)</f>
        <v>2</v>
      </c>
    </row>
    <row r="9" spans="1:65" x14ac:dyDescent="0.25">
      <c r="A9" s="145">
        <v>158</v>
      </c>
      <c r="B9" s="147" t="s">
        <v>111</v>
      </c>
      <c r="C9" s="147" t="s">
        <v>260</v>
      </c>
      <c r="D9" s="147" t="s">
        <v>176</v>
      </c>
      <c r="E9" s="147" t="s">
        <v>169</v>
      </c>
      <c r="F9" s="149" t="s">
        <v>136</v>
      </c>
      <c r="G9" s="17">
        <v>4.9000000000000004</v>
      </c>
      <c r="H9" s="17">
        <v>5.5</v>
      </c>
      <c r="I9" s="17">
        <v>5.5</v>
      </c>
      <c r="J9" s="17">
        <v>3.5</v>
      </c>
      <c r="K9" s="17">
        <v>5</v>
      </c>
      <c r="L9" s="17">
        <v>5</v>
      </c>
      <c r="M9" s="17">
        <v>5.5</v>
      </c>
      <c r="N9" s="4">
        <f t="shared" si="0"/>
        <v>34.9</v>
      </c>
      <c r="O9" s="13">
        <f t="shared" si="1"/>
        <v>4.9857142857142858</v>
      </c>
      <c r="P9" s="17">
        <v>6.5</v>
      </c>
      <c r="Q9" s="5">
        <f t="shared" si="2"/>
        <v>5.3642857142857139</v>
      </c>
      <c r="R9" s="9"/>
      <c r="S9" s="17">
        <v>5.3</v>
      </c>
      <c r="T9" s="17">
        <v>8.6999999999999993</v>
      </c>
      <c r="U9" s="17">
        <v>6.8</v>
      </c>
      <c r="V9" s="6">
        <f t="shared" si="3"/>
        <v>7.6599999999999993</v>
      </c>
      <c r="W9" s="6">
        <f t="shared" si="4"/>
        <v>6.512142857142857</v>
      </c>
      <c r="X9" s="19"/>
      <c r="Y9" s="17">
        <v>4</v>
      </c>
      <c r="Z9" s="17">
        <v>5.5</v>
      </c>
      <c r="AA9" s="17">
        <v>6</v>
      </c>
      <c r="AB9" s="17">
        <v>3</v>
      </c>
      <c r="AC9" s="17">
        <v>4.5</v>
      </c>
      <c r="AD9" s="17">
        <v>5</v>
      </c>
      <c r="AE9" s="17">
        <v>6.5</v>
      </c>
      <c r="AF9" s="4">
        <f t="shared" si="5"/>
        <v>34.5</v>
      </c>
      <c r="AG9" s="13">
        <f t="shared" si="6"/>
        <v>4.9285714285714288</v>
      </c>
      <c r="AH9" s="17">
        <v>5</v>
      </c>
      <c r="AI9" s="5">
        <f t="shared" si="7"/>
        <v>4.9464285714285712</v>
      </c>
      <c r="AJ9" s="9"/>
      <c r="AK9" s="17">
        <v>7</v>
      </c>
      <c r="AL9" s="17">
        <v>6.6</v>
      </c>
      <c r="AM9" s="17">
        <v>6</v>
      </c>
      <c r="AN9" s="6">
        <f t="shared" si="8"/>
        <v>6.6400000000000006</v>
      </c>
      <c r="AO9" s="6">
        <f t="shared" si="9"/>
        <v>5.7932142857142859</v>
      </c>
      <c r="AP9" s="19"/>
      <c r="AQ9" s="17"/>
      <c r="AR9" s="17"/>
      <c r="AS9" s="17"/>
      <c r="AT9" s="17"/>
      <c r="AU9" s="17"/>
      <c r="AV9" s="17"/>
      <c r="AW9" s="17"/>
      <c r="AX9" s="4">
        <f t="shared" si="10"/>
        <v>0</v>
      </c>
      <c r="AY9" s="13">
        <f t="shared" si="11"/>
        <v>0</v>
      </c>
      <c r="AZ9" s="17"/>
      <c r="BA9" s="5">
        <f t="shared" si="12"/>
        <v>0</v>
      </c>
      <c r="BB9" s="9"/>
      <c r="BC9" s="17"/>
      <c r="BD9" s="17"/>
      <c r="BE9" s="17"/>
      <c r="BF9" s="6">
        <f t="shared" si="13"/>
        <v>0</v>
      </c>
      <c r="BG9" s="6">
        <f t="shared" si="14"/>
        <v>0</v>
      </c>
      <c r="BH9" s="19"/>
      <c r="BI9" s="6">
        <f t="shared" si="15"/>
        <v>6.512142857142857</v>
      </c>
      <c r="BJ9" s="6">
        <f t="shared" si="16"/>
        <v>5.7932142857142859</v>
      </c>
      <c r="BK9" s="6"/>
      <c r="BL9" s="6">
        <f t="shared" si="17"/>
        <v>6.1526785714285719</v>
      </c>
      <c r="BM9">
        <f>RANK(BL9,BL$7:BL$14)</f>
        <v>3</v>
      </c>
    </row>
    <row r="10" spans="1:65" x14ac:dyDescent="0.25">
      <c r="A10" s="120">
        <v>147</v>
      </c>
      <c r="B10" s="123" t="s">
        <v>100</v>
      </c>
      <c r="C10" s="120" t="s">
        <v>143</v>
      </c>
      <c r="D10" s="120" t="s">
        <v>157</v>
      </c>
      <c r="E10" s="120" t="s">
        <v>101</v>
      </c>
      <c r="F10" s="120" t="s">
        <v>136</v>
      </c>
      <c r="G10" s="17">
        <v>6</v>
      </c>
      <c r="H10" s="17">
        <v>6.5</v>
      </c>
      <c r="I10" s="17">
        <v>4.7</v>
      </c>
      <c r="J10" s="17">
        <v>6</v>
      </c>
      <c r="K10" s="17">
        <v>5.2</v>
      </c>
      <c r="L10" s="17">
        <v>5.2</v>
      </c>
      <c r="M10" s="17">
        <v>5</v>
      </c>
      <c r="N10" s="4">
        <f t="shared" si="0"/>
        <v>38.6</v>
      </c>
      <c r="O10" s="13">
        <f t="shared" si="1"/>
        <v>5.5142857142857142</v>
      </c>
      <c r="P10" s="17">
        <v>6.8</v>
      </c>
      <c r="Q10" s="5">
        <f t="shared" si="2"/>
        <v>5.8357142857142863</v>
      </c>
      <c r="R10" s="9"/>
      <c r="S10" s="17">
        <v>5.9</v>
      </c>
      <c r="T10" s="17">
        <v>7.7</v>
      </c>
      <c r="U10" s="17">
        <v>6.8</v>
      </c>
      <c r="V10" s="6">
        <f t="shared" si="3"/>
        <v>7.16</v>
      </c>
      <c r="W10" s="6">
        <f t="shared" si="4"/>
        <v>6.4978571428571428</v>
      </c>
      <c r="X10" s="19"/>
      <c r="Y10" s="17">
        <v>5</v>
      </c>
      <c r="Z10" s="17">
        <v>6</v>
      </c>
      <c r="AA10" s="17">
        <v>4</v>
      </c>
      <c r="AB10" s="17">
        <v>5</v>
      </c>
      <c r="AC10" s="17">
        <v>6</v>
      </c>
      <c r="AD10" s="17">
        <v>5.5</v>
      </c>
      <c r="AE10" s="17">
        <v>6</v>
      </c>
      <c r="AF10" s="4">
        <f t="shared" si="5"/>
        <v>37.5</v>
      </c>
      <c r="AG10" s="13">
        <f t="shared" si="6"/>
        <v>5.3571428571428568</v>
      </c>
      <c r="AH10" s="17">
        <v>4.5</v>
      </c>
      <c r="AI10" s="5">
        <f t="shared" si="7"/>
        <v>5.1428571428571423</v>
      </c>
      <c r="AJ10" s="9"/>
      <c r="AK10" s="17">
        <v>6</v>
      </c>
      <c r="AL10" s="17">
        <v>6.6</v>
      </c>
      <c r="AM10" s="17">
        <v>6.2</v>
      </c>
      <c r="AN10" s="6">
        <f t="shared" si="8"/>
        <v>6.41</v>
      </c>
      <c r="AO10" s="6">
        <f t="shared" si="9"/>
        <v>5.7764285714285712</v>
      </c>
      <c r="AP10" s="19"/>
      <c r="AQ10" s="17"/>
      <c r="AR10" s="17"/>
      <c r="AS10" s="17"/>
      <c r="AT10" s="17"/>
      <c r="AU10" s="17"/>
      <c r="AV10" s="17"/>
      <c r="AW10" s="17"/>
      <c r="AX10" s="4">
        <f t="shared" si="10"/>
        <v>0</v>
      </c>
      <c r="AY10" s="13">
        <f t="shared" si="11"/>
        <v>0</v>
      </c>
      <c r="AZ10" s="17"/>
      <c r="BA10" s="5">
        <f t="shared" si="12"/>
        <v>0</v>
      </c>
      <c r="BB10" s="9"/>
      <c r="BC10" s="17"/>
      <c r="BD10" s="17"/>
      <c r="BE10" s="17"/>
      <c r="BF10" s="6">
        <f t="shared" si="13"/>
        <v>0</v>
      </c>
      <c r="BG10" s="6">
        <f t="shared" si="14"/>
        <v>0</v>
      </c>
      <c r="BH10" s="19"/>
      <c r="BI10" s="6">
        <f t="shared" si="15"/>
        <v>6.4978571428571428</v>
      </c>
      <c r="BJ10" s="6">
        <f t="shared" si="16"/>
        <v>5.7764285714285712</v>
      </c>
      <c r="BK10" s="6"/>
      <c r="BL10" s="6">
        <f t="shared" si="17"/>
        <v>6.137142857142857</v>
      </c>
    </row>
    <row r="11" spans="1:65" x14ac:dyDescent="0.25">
      <c r="A11" s="120">
        <v>151</v>
      </c>
      <c r="B11" s="123" t="s">
        <v>114</v>
      </c>
      <c r="C11" s="120" t="s">
        <v>144</v>
      </c>
      <c r="D11" s="120" t="s">
        <v>257</v>
      </c>
      <c r="E11" s="120" t="s">
        <v>115</v>
      </c>
      <c r="F11" s="120" t="s">
        <v>136</v>
      </c>
      <c r="G11" s="17">
        <v>4.7</v>
      </c>
      <c r="H11" s="17">
        <v>6.2</v>
      </c>
      <c r="I11" s="17">
        <v>6.5</v>
      </c>
      <c r="J11" s="17">
        <v>6.2</v>
      </c>
      <c r="K11" s="17">
        <v>5</v>
      </c>
      <c r="L11" s="17">
        <v>4</v>
      </c>
      <c r="M11" s="17">
        <v>3.8</v>
      </c>
      <c r="N11" s="4">
        <f t="shared" si="0"/>
        <v>36.399999999999991</v>
      </c>
      <c r="O11" s="13">
        <f t="shared" si="1"/>
        <v>5.1999999999999984</v>
      </c>
      <c r="P11" s="17">
        <v>6.5</v>
      </c>
      <c r="Q11" s="5">
        <f t="shared" si="2"/>
        <v>5.5249999999999986</v>
      </c>
      <c r="R11" s="9"/>
      <c r="S11" s="17">
        <v>6.3</v>
      </c>
      <c r="T11" s="17">
        <v>7.9</v>
      </c>
      <c r="U11" s="17">
        <v>6.5</v>
      </c>
      <c r="V11" s="6">
        <f t="shared" si="3"/>
        <v>7.3600000000000012</v>
      </c>
      <c r="W11" s="6">
        <f t="shared" si="4"/>
        <v>6.4424999999999999</v>
      </c>
      <c r="X11" s="19"/>
      <c r="Y11" s="17">
        <v>4</v>
      </c>
      <c r="Z11" s="17">
        <v>5</v>
      </c>
      <c r="AA11" s="17">
        <v>6.5</v>
      </c>
      <c r="AB11" s="17">
        <v>5.5</v>
      </c>
      <c r="AC11" s="17">
        <v>5</v>
      </c>
      <c r="AD11" s="17">
        <v>4.5</v>
      </c>
      <c r="AE11" s="17">
        <v>5.5</v>
      </c>
      <c r="AF11" s="4">
        <f t="shared" si="5"/>
        <v>36</v>
      </c>
      <c r="AG11" s="13">
        <f t="shared" si="6"/>
        <v>5.1428571428571432</v>
      </c>
      <c r="AH11" s="17">
        <v>6</v>
      </c>
      <c r="AI11" s="5">
        <f t="shared" si="7"/>
        <v>5.3571428571428577</v>
      </c>
      <c r="AJ11" s="9"/>
      <c r="AK11" s="17">
        <v>5.5</v>
      </c>
      <c r="AL11" s="17">
        <v>6.2</v>
      </c>
      <c r="AM11" s="17">
        <v>6</v>
      </c>
      <c r="AN11" s="6">
        <f t="shared" si="8"/>
        <v>6.0050000000000008</v>
      </c>
      <c r="AO11" s="6">
        <f t="shared" si="9"/>
        <v>5.6810714285714292</v>
      </c>
      <c r="AP11" s="19"/>
      <c r="AQ11" s="17"/>
      <c r="AR11" s="17"/>
      <c r="AS11" s="17"/>
      <c r="AT11" s="17"/>
      <c r="AU11" s="17"/>
      <c r="AV11" s="17"/>
      <c r="AW11" s="17"/>
      <c r="AX11" s="4">
        <f t="shared" si="10"/>
        <v>0</v>
      </c>
      <c r="AY11" s="13">
        <f t="shared" si="11"/>
        <v>0</v>
      </c>
      <c r="AZ11" s="17"/>
      <c r="BA11" s="5">
        <f t="shared" si="12"/>
        <v>0</v>
      </c>
      <c r="BB11" s="9"/>
      <c r="BC11" s="17"/>
      <c r="BD11" s="17"/>
      <c r="BE11" s="17"/>
      <c r="BF11" s="6">
        <f t="shared" si="13"/>
        <v>0</v>
      </c>
      <c r="BG11" s="6">
        <f t="shared" si="14"/>
        <v>0</v>
      </c>
      <c r="BH11" s="19"/>
      <c r="BI11" s="6">
        <f t="shared" si="15"/>
        <v>6.4424999999999999</v>
      </c>
      <c r="BJ11" s="6">
        <f t="shared" si="16"/>
        <v>5.6810714285714292</v>
      </c>
      <c r="BK11" s="6"/>
      <c r="BL11" s="6">
        <f t="shared" si="17"/>
        <v>6.0617857142857146</v>
      </c>
    </row>
    <row r="12" spans="1:65" x14ac:dyDescent="0.25">
      <c r="A12" s="120">
        <v>120</v>
      </c>
      <c r="B12" s="123" t="s">
        <v>92</v>
      </c>
      <c r="C12" s="120" t="s">
        <v>154</v>
      </c>
      <c r="D12" s="120" t="s">
        <v>138</v>
      </c>
      <c r="E12" s="120" t="s">
        <v>173</v>
      </c>
      <c r="F12" s="120" t="s">
        <v>136</v>
      </c>
      <c r="G12" s="17">
        <v>3.5</v>
      </c>
      <c r="H12" s="17">
        <v>4.5</v>
      </c>
      <c r="I12" s="17">
        <v>2</v>
      </c>
      <c r="J12" s="17">
        <v>4.5</v>
      </c>
      <c r="K12" s="17">
        <v>4.5</v>
      </c>
      <c r="L12" s="17">
        <v>5</v>
      </c>
      <c r="M12" s="17">
        <v>3.8</v>
      </c>
      <c r="N12" s="4">
        <f t="shared" si="0"/>
        <v>27.8</v>
      </c>
      <c r="O12" s="13">
        <f t="shared" si="1"/>
        <v>3.9714285714285715</v>
      </c>
      <c r="P12" s="17">
        <v>5.8</v>
      </c>
      <c r="Q12" s="5">
        <f t="shared" si="2"/>
        <v>4.4285714285714288</v>
      </c>
      <c r="R12" s="9"/>
      <c r="S12" s="17">
        <v>5.4</v>
      </c>
      <c r="T12" s="17">
        <v>8</v>
      </c>
      <c r="U12" s="17">
        <v>6</v>
      </c>
      <c r="V12" s="6">
        <f t="shared" si="3"/>
        <v>7.15</v>
      </c>
      <c r="W12" s="6">
        <f t="shared" si="4"/>
        <v>5.7892857142857146</v>
      </c>
      <c r="X12" s="19"/>
      <c r="Y12" s="17">
        <v>6.5</v>
      </c>
      <c r="Z12" s="17">
        <v>5.5</v>
      </c>
      <c r="AA12" s="17">
        <v>0</v>
      </c>
      <c r="AB12" s="17">
        <v>5.5</v>
      </c>
      <c r="AC12" s="17">
        <v>5.5</v>
      </c>
      <c r="AD12" s="17">
        <v>5.5</v>
      </c>
      <c r="AE12" s="17">
        <v>6</v>
      </c>
      <c r="AF12" s="4">
        <f t="shared" si="5"/>
        <v>34.5</v>
      </c>
      <c r="AG12" s="13">
        <f t="shared" si="6"/>
        <v>4.9285714285714288</v>
      </c>
      <c r="AH12" s="17">
        <v>5</v>
      </c>
      <c r="AI12" s="5">
        <f t="shared" si="7"/>
        <v>4.9464285714285712</v>
      </c>
      <c r="AJ12" s="9"/>
      <c r="AK12" s="17">
        <v>7</v>
      </c>
      <c r="AL12" s="17">
        <v>7.3</v>
      </c>
      <c r="AM12" s="17">
        <v>6.5</v>
      </c>
      <c r="AN12" s="6">
        <f t="shared" si="8"/>
        <v>7.1450000000000005</v>
      </c>
      <c r="AO12" s="6">
        <f t="shared" si="9"/>
        <v>6.0457142857142863</v>
      </c>
      <c r="AP12" s="19"/>
      <c r="AQ12" s="17"/>
      <c r="AR12" s="17"/>
      <c r="AS12" s="17"/>
      <c r="AT12" s="17"/>
      <c r="AU12" s="17"/>
      <c r="AV12" s="17"/>
      <c r="AW12" s="17"/>
      <c r="AX12" s="4">
        <f t="shared" si="10"/>
        <v>0</v>
      </c>
      <c r="AY12" s="13">
        <f t="shared" si="11"/>
        <v>0</v>
      </c>
      <c r="AZ12" s="17"/>
      <c r="BA12" s="5">
        <f t="shared" si="12"/>
        <v>0</v>
      </c>
      <c r="BB12" s="9"/>
      <c r="BC12" s="17"/>
      <c r="BD12" s="17"/>
      <c r="BE12" s="17"/>
      <c r="BF12" s="6">
        <f t="shared" si="13"/>
        <v>0</v>
      </c>
      <c r="BG12" s="6">
        <f t="shared" si="14"/>
        <v>0</v>
      </c>
      <c r="BH12" s="19"/>
      <c r="BI12" s="6">
        <f t="shared" si="15"/>
        <v>5.7892857142857146</v>
      </c>
      <c r="BJ12" s="6">
        <f t="shared" si="16"/>
        <v>6.0457142857142863</v>
      </c>
      <c r="BK12" s="6"/>
      <c r="BL12" s="6">
        <f t="shared" si="17"/>
        <v>5.9175000000000004</v>
      </c>
    </row>
    <row r="13" spans="1:65" x14ac:dyDescent="0.25">
      <c r="A13" s="146">
        <v>135</v>
      </c>
      <c r="B13" s="148" t="s">
        <v>167</v>
      </c>
      <c r="C13" s="148" t="s">
        <v>260</v>
      </c>
      <c r="D13" s="148" t="s">
        <v>176</v>
      </c>
      <c r="E13" s="148" t="s">
        <v>261</v>
      </c>
      <c r="F13" s="150" t="s">
        <v>262</v>
      </c>
      <c r="G13" s="17">
        <v>3</v>
      </c>
      <c r="H13" s="17">
        <v>5.5</v>
      </c>
      <c r="I13" s="17">
        <v>4</v>
      </c>
      <c r="J13" s="17">
        <v>0</v>
      </c>
      <c r="K13" s="17">
        <v>3.8</v>
      </c>
      <c r="L13" s="17">
        <v>4</v>
      </c>
      <c r="M13" s="17">
        <v>3.5</v>
      </c>
      <c r="N13" s="4">
        <f t="shared" si="0"/>
        <v>23.8</v>
      </c>
      <c r="O13" s="13">
        <f t="shared" si="1"/>
        <v>3.4</v>
      </c>
      <c r="P13" s="17">
        <v>6.5</v>
      </c>
      <c r="Q13" s="5">
        <f t="shared" si="2"/>
        <v>4.1749999999999998</v>
      </c>
      <c r="R13" s="9"/>
      <c r="S13" s="17">
        <v>5.0999999999999996</v>
      </c>
      <c r="T13" s="17">
        <v>7.75</v>
      </c>
      <c r="U13" s="17">
        <v>6.8</v>
      </c>
      <c r="V13" s="6">
        <f t="shared" si="3"/>
        <v>6.9924999999999997</v>
      </c>
      <c r="W13" s="6">
        <f t="shared" si="4"/>
        <v>5.5837500000000002</v>
      </c>
      <c r="X13" s="19"/>
      <c r="Y13" s="17">
        <v>3.5</v>
      </c>
      <c r="Z13" s="17">
        <v>5.5</v>
      </c>
      <c r="AA13" s="17">
        <v>3.5</v>
      </c>
      <c r="AB13" s="17">
        <v>2</v>
      </c>
      <c r="AC13" s="17">
        <v>4</v>
      </c>
      <c r="AD13" s="17">
        <v>3</v>
      </c>
      <c r="AE13" s="17">
        <v>4.5</v>
      </c>
      <c r="AF13" s="4">
        <f t="shared" si="5"/>
        <v>26</v>
      </c>
      <c r="AG13" s="13">
        <f t="shared" si="6"/>
        <v>3.7142857142857144</v>
      </c>
      <c r="AH13" s="17">
        <v>5.5</v>
      </c>
      <c r="AI13" s="5">
        <f t="shared" si="7"/>
        <v>4.1607142857142856</v>
      </c>
      <c r="AJ13" s="9"/>
      <c r="AK13" s="17">
        <v>6.2</v>
      </c>
      <c r="AL13" s="17">
        <v>6.6</v>
      </c>
      <c r="AM13" s="17">
        <v>6</v>
      </c>
      <c r="AN13" s="6">
        <f t="shared" si="8"/>
        <v>6.4399999999999995</v>
      </c>
      <c r="AO13" s="6">
        <f t="shared" si="9"/>
        <v>5.300357142857143</v>
      </c>
      <c r="AP13" s="19"/>
      <c r="AQ13" s="17"/>
      <c r="AR13" s="17"/>
      <c r="AS13" s="17"/>
      <c r="AT13" s="17"/>
      <c r="AU13" s="17"/>
      <c r="AV13" s="17"/>
      <c r="AW13" s="17"/>
      <c r="AX13" s="4">
        <f t="shared" si="10"/>
        <v>0</v>
      </c>
      <c r="AY13" s="13">
        <f t="shared" si="11"/>
        <v>0</v>
      </c>
      <c r="AZ13" s="17"/>
      <c r="BA13" s="5">
        <f t="shared" si="12"/>
        <v>0</v>
      </c>
      <c r="BB13" s="9"/>
      <c r="BC13" s="17"/>
      <c r="BD13" s="17"/>
      <c r="BE13" s="17"/>
      <c r="BF13" s="6">
        <f t="shared" si="13"/>
        <v>0</v>
      </c>
      <c r="BG13" s="6">
        <f t="shared" si="14"/>
        <v>0</v>
      </c>
      <c r="BH13" s="19"/>
      <c r="BI13" s="6">
        <f t="shared" si="15"/>
        <v>5.5837500000000002</v>
      </c>
      <c r="BJ13" s="6">
        <f t="shared" si="16"/>
        <v>5.300357142857143</v>
      </c>
      <c r="BK13" s="6"/>
      <c r="BL13" s="6">
        <f t="shared" si="17"/>
        <v>5.4420535714285716</v>
      </c>
    </row>
    <row r="14" spans="1:65" x14ac:dyDescent="0.25">
      <c r="A14" s="120">
        <v>118</v>
      </c>
      <c r="B14" s="123" t="s">
        <v>89</v>
      </c>
      <c r="C14" s="120" t="s">
        <v>154</v>
      </c>
      <c r="D14" s="120" t="s">
        <v>138</v>
      </c>
      <c r="E14" s="120" t="s">
        <v>90</v>
      </c>
      <c r="F14" s="120" t="s">
        <v>136</v>
      </c>
      <c r="G14" s="17">
        <v>1</v>
      </c>
      <c r="H14" s="17">
        <v>0</v>
      </c>
      <c r="I14" s="17">
        <v>2</v>
      </c>
      <c r="J14" s="17">
        <v>0</v>
      </c>
      <c r="K14" s="17">
        <v>5</v>
      </c>
      <c r="L14" s="17">
        <v>5</v>
      </c>
      <c r="M14" s="17">
        <v>5</v>
      </c>
      <c r="N14" s="4">
        <f t="shared" si="0"/>
        <v>18</v>
      </c>
      <c r="O14" s="13">
        <f t="shared" si="1"/>
        <v>2.5714285714285716</v>
      </c>
      <c r="P14" s="17">
        <v>5.2</v>
      </c>
      <c r="Q14" s="5">
        <f t="shared" si="2"/>
        <v>3.2285714285714286</v>
      </c>
      <c r="R14" s="9"/>
      <c r="S14" s="17">
        <v>5.3</v>
      </c>
      <c r="T14" s="17">
        <v>7.3</v>
      </c>
      <c r="U14" s="17">
        <v>6</v>
      </c>
      <c r="V14" s="6">
        <f t="shared" si="3"/>
        <v>6.67</v>
      </c>
      <c r="W14" s="6">
        <f t="shared" si="4"/>
        <v>4.9492857142857147</v>
      </c>
      <c r="X14" s="19"/>
      <c r="Y14" s="17">
        <v>3</v>
      </c>
      <c r="Z14" s="17">
        <v>3</v>
      </c>
      <c r="AA14" s="17">
        <v>3</v>
      </c>
      <c r="AB14" s="17">
        <v>1</v>
      </c>
      <c r="AC14" s="17">
        <v>5</v>
      </c>
      <c r="AD14" s="17">
        <v>4</v>
      </c>
      <c r="AE14" s="17">
        <v>5.5</v>
      </c>
      <c r="AF14" s="4">
        <f t="shared" si="5"/>
        <v>24.5</v>
      </c>
      <c r="AG14" s="13">
        <f t="shared" si="6"/>
        <v>3.5</v>
      </c>
      <c r="AH14" s="17">
        <v>5</v>
      </c>
      <c r="AI14" s="5">
        <f t="shared" si="7"/>
        <v>3.875</v>
      </c>
      <c r="AJ14" s="9"/>
      <c r="AK14" s="17">
        <v>6</v>
      </c>
      <c r="AL14" s="17">
        <v>6.2</v>
      </c>
      <c r="AM14" s="17">
        <v>6.5</v>
      </c>
      <c r="AN14" s="6">
        <f t="shared" si="8"/>
        <v>6.1800000000000006</v>
      </c>
      <c r="AO14" s="6">
        <f t="shared" si="9"/>
        <v>5.0274999999999999</v>
      </c>
      <c r="AP14" s="19"/>
      <c r="AQ14" s="17"/>
      <c r="AR14" s="17"/>
      <c r="AS14" s="17"/>
      <c r="AT14" s="17"/>
      <c r="AU14" s="17"/>
      <c r="AV14" s="17"/>
      <c r="AW14" s="17"/>
      <c r="AX14" s="4">
        <f t="shared" si="10"/>
        <v>0</v>
      </c>
      <c r="AY14" s="13">
        <f t="shared" si="11"/>
        <v>0</v>
      </c>
      <c r="AZ14" s="17"/>
      <c r="BA14" s="5">
        <f t="shared" si="12"/>
        <v>0</v>
      </c>
      <c r="BB14" s="9"/>
      <c r="BC14" s="17"/>
      <c r="BD14" s="17"/>
      <c r="BE14" s="17"/>
      <c r="BF14" s="6">
        <f t="shared" si="13"/>
        <v>0</v>
      </c>
      <c r="BG14" s="6">
        <f t="shared" si="14"/>
        <v>0</v>
      </c>
      <c r="BH14" s="19"/>
      <c r="BI14" s="6">
        <f t="shared" si="15"/>
        <v>4.9492857142857147</v>
      </c>
      <c r="BJ14" s="6">
        <f t="shared" si="16"/>
        <v>5.0274999999999999</v>
      </c>
      <c r="BK14" s="6"/>
      <c r="BL14" s="6">
        <f t="shared" si="17"/>
        <v>4.9883928571428573</v>
      </c>
    </row>
  </sheetData>
  <sortState ref="A7:BM14">
    <sortCondition descending="1" ref="BL7:BL14"/>
  </sortState>
  <mergeCells count="10">
    <mergeCell ref="BC4:BF4"/>
    <mergeCell ref="BI4:BK4"/>
    <mergeCell ref="I1:M1"/>
    <mergeCell ref="AA1:AG1"/>
    <mergeCell ref="AS1:AY1"/>
    <mergeCell ref="G4:Q4"/>
    <mergeCell ref="S4:V4"/>
    <mergeCell ref="Y4:AI4"/>
    <mergeCell ref="AK4:AN4"/>
    <mergeCell ref="AQ4:BA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5.109375" customWidth="1"/>
    <col min="3" max="3" width="21" customWidth="1"/>
    <col min="4" max="4" width="14.88671875" customWidth="1"/>
    <col min="5" max="5" width="24" customWidth="1"/>
    <col min="6" max="6" width="10" customWidth="1"/>
    <col min="7" max="18" width="5.6640625" customWidth="1"/>
    <col min="19" max="19" width="3.109375" customWidth="1"/>
    <col min="20" max="23" width="5.6640625" customWidth="1"/>
    <col min="24" max="24" width="6.6640625" customWidth="1"/>
    <col min="25" max="25" width="3.109375" customWidth="1"/>
    <col min="26" max="37" width="5.6640625" customWidth="1"/>
    <col min="38" max="38" width="3.109375" customWidth="1"/>
    <col min="39" max="42" width="5.6640625" customWidth="1"/>
    <col min="43" max="43" width="6.6640625" customWidth="1"/>
    <col min="44" max="44" width="3.109375" customWidth="1"/>
    <col min="45" max="56" width="5.6640625" customWidth="1"/>
    <col min="57" max="57" width="3.109375" customWidth="1"/>
    <col min="58" max="61" width="5.6640625" customWidth="1"/>
    <col min="62" max="62" width="6.6640625" customWidth="1"/>
    <col min="63" max="63" width="3.109375" customWidth="1"/>
    <col min="64" max="67" width="8.6640625" customWidth="1"/>
    <col min="68" max="68" width="11.5546875" customWidth="1"/>
  </cols>
  <sheetData>
    <row r="1" spans="1:68" x14ac:dyDescent="0.25">
      <c r="A1" t="s">
        <v>121</v>
      </c>
      <c r="D1" t="s">
        <v>14</v>
      </c>
      <c r="E1" t="s">
        <v>249</v>
      </c>
      <c r="G1" s="59" t="s">
        <v>14</v>
      </c>
      <c r="H1" s="59"/>
      <c r="I1" s="160" t="str">
        <f>E1</f>
        <v>Chris Wicks</v>
      </c>
      <c r="J1" s="160"/>
      <c r="K1" s="160"/>
      <c r="L1" s="160"/>
      <c r="M1" s="160"/>
      <c r="N1" s="160"/>
      <c r="O1" s="59"/>
      <c r="P1" s="59"/>
      <c r="S1" s="9"/>
      <c r="Y1" s="19"/>
      <c r="Z1" t="s">
        <v>15</v>
      </c>
      <c r="AB1" s="160" t="str">
        <f>E2</f>
        <v>Jenny Scott</v>
      </c>
      <c r="AC1" s="160"/>
      <c r="AD1" s="160"/>
      <c r="AE1" s="160"/>
      <c r="AF1" s="160"/>
      <c r="AG1" s="160"/>
      <c r="AH1" s="160"/>
      <c r="AI1" s="160"/>
      <c r="AL1" s="9"/>
      <c r="AR1" s="19"/>
      <c r="AS1" t="s">
        <v>16</v>
      </c>
      <c r="AU1" s="160">
        <f>E3</f>
        <v>0</v>
      </c>
      <c r="AV1" s="160"/>
      <c r="AW1" s="160"/>
      <c r="AX1" s="160"/>
      <c r="AY1" s="160"/>
      <c r="AZ1" s="160"/>
      <c r="BA1" s="160"/>
      <c r="BB1" s="160"/>
      <c r="BE1" s="9"/>
      <c r="BK1" s="19"/>
      <c r="BP1" s="7">
        <f ca="1">NOW()</f>
        <v>42550.800448611109</v>
      </c>
    </row>
    <row r="2" spans="1:68" x14ac:dyDescent="0.25">
      <c r="A2" s="1" t="s">
        <v>149</v>
      </c>
      <c r="D2" t="s">
        <v>15</v>
      </c>
      <c r="E2" t="s">
        <v>265</v>
      </c>
      <c r="S2" s="9"/>
      <c r="Y2" s="19"/>
      <c r="AL2" s="9"/>
      <c r="AR2" s="19"/>
      <c r="BE2" s="9"/>
      <c r="BK2" s="19"/>
      <c r="BP2" s="8">
        <f ca="1">NOW()</f>
        <v>42550.800448611109</v>
      </c>
    </row>
    <row r="3" spans="1:68" x14ac:dyDescent="0.25">
      <c r="A3" t="s">
        <v>177</v>
      </c>
      <c r="C3" t="s">
        <v>179</v>
      </c>
      <c r="D3" t="s">
        <v>16</v>
      </c>
      <c r="S3" s="9"/>
      <c r="Y3" s="19"/>
      <c r="AL3" s="9"/>
      <c r="AR3" s="19"/>
      <c r="BE3" s="9"/>
      <c r="BK3" s="19"/>
    </row>
    <row r="4" spans="1:68" x14ac:dyDescent="0.25">
      <c r="G4" s="161" t="s">
        <v>9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21"/>
      <c r="T4" s="161" t="s">
        <v>11</v>
      </c>
      <c r="U4" s="161"/>
      <c r="V4" s="161"/>
      <c r="W4" s="161"/>
      <c r="X4" s="60" t="s">
        <v>12</v>
      </c>
      <c r="Y4" s="19"/>
      <c r="Z4" s="161" t="s">
        <v>9</v>
      </c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21"/>
      <c r="AM4" s="161" t="s">
        <v>11</v>
      </c>
      <c r="AN4" s="161"/>
      <c r="AO4" s="161"/>
      <c r="AP4" s="161"/>
      <c r="AQ4" s="60" t="s">
        <v>12</v>
      </c>
      <c r="AR4" s="19"/>
      <c r="AS4" s="161" t="s">
        <v>9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21"/>
      <c r="BF4" s="161" t="s">
        <v>11</v>
      </c>
      <c r="BG4" s="161"/>
      <c r="BH4" s="161"/>
      <c r="BI4" s="161"/>
      <c r="BJ4" s="60" t="s">
        <v>12</v>
      </c>
      <c r="BK4" s="19"/>
      <c r="BL4" s="161" t="s">
        <v>17</v>
      </c>
      <c r="BM4" s="161"/>
      <c r="BN4" s="161"/>
      <c r="BO4" s="60" t="s">
        <v>21</v>
      </c>
    </row>
    <row r="5" spans="1:68" s="60" customFormat="1" x14ac:dyDescent="0.25">
      <c r="A5" s="60" t="s">
        <v>0</v>
      </c>
      <c r="B5" s="60" t="s">
        <v>1</v>
      </c>
      <c r="C5" s="60" t="s">
        <v>2</v>
      </c>
      <c r="D5" s="60" t="s">
        <v>3</v>
      </c>
      <c r="E5" s="60" t="s">
        <v>75</v>
      </c>
      <c r="F5" s="60" t="s">
        <v>76</v>
      </c>
      <c r="G5" s="60" t="s">
        <v>7</v>
      </c>
      <c r="H5" s="60" t="s">
        <v>33</v>
      </c>
      <c r="I5" s="60" t="s">
        <v>37</v>
      </c>
      <c r="J5" s="60" t="s">
        <v>47</v>
      </c>
      <c r="K5" s="60" t="s">
        <v>48</v>
      </c>
      <c r="L5" s="60" t="s">
        <v>49</v>
      </c>
      <c r="M5" s="60" t="s">
        <v>23</v>
      </c>
      <c r="N5" s="60" t="s">
        <v>50</v>
      </c>
      <c r="O5" s="60" t="s">
        <v>43</v>
      </c>
      <c r="P5" s="60" t="s">
        <v>44</v>
      </c>
      <c r="Q5" s="60" t="s">
        <v>2</v>
      </c>
      <c r="R5" s="60" t="s">
        <v>8</v>
      </c>
      <c r="S5" s="21"/>
      <c r="T5" s="60" t="s">
        <v>147</v>
      </c>
      <c r="U5" s="60" t="s">
        <v>153</v>
      </c>
      <c r="V5" s="60" t="s">
        <v>2</v>
      </c>
      <c r="W5" s="60" t="s">
        <v>8</v>
      </c>
      <c r="X5" s="60" t="s">
        <v>13</v>
      </c>
      <c r="Y5" s="20"/>
      <c r="Z5" s="60" t="s">
        <v>7</v>
      </c>
      <c r="AA5" s="60" t="s">
        <v>33</v>
      </c>
      <c r="AB5" s="60" t="s">
        <v>37</v>
      </c>
      <c r="AC5" s="60" t="s">
        <v>47</v>
      </c>
      <c r="AD5" s="60" t="s">
        <v>48</v>
      </c>
      <c r="AE5" s="60" t="s">
        <v>49</v>
      </c>
      <c r="AF5" s="60" t="s">
        <v>23</v>
      </c>
      <c r="AG5" s="60" t="s">
        <v>50</v>
      </c>
      <c r="AH5" s="60" t="s">
        <v>43</v>
      </c>
      <c r="AI5" s="60" t="s">
        <v>44</v>
      </c>
      <c r="AJ5" s="60" t="s">
        <v>2</v>
      </c>
      <c r="AK5" s="60" t="s">
        <v>8</v>
      </c>
      <c r="AL5" s="21"/>
      <c r="AM5" s="60" t="s">
        <v>147</v>
      </c>
      <c r="AN5" s="60" t="s">
        <v>153</v>
      </c>
      <c r="AO5" s="60" t="s">
        <v>2</v>
      </c>
      <c r="AP5" s="60" t="s">
        <v>8</v>
      </c>
      <c r="AQ5" s="60" t="s">
        <v>13</v>
      </c>
      <c r="AR5" s="20"/>
      <c r="AS5" s="60" t="s">
        <v>7</v>
      </c>
      <c r="AT5" s="60" t="s">
        <v>33</v>
      </c>
      <c r="AU5" s="60" t="s">
        <v>37</v>
      </c>
      <c r="AV5" s="60" t="s">
        <v>47</v>
      </c>
      <c r="AW5" s="60" t="s">
        <v>48</v>
      </c>
      <c r="AX5" s="60" t="s">
        <v>49</v>
      </c>
      <c r="AY5" s="60" t="s">
        <v>23</v>
      </c>
      <c r="AZ5" s="60" t="s">
        <v>50</v>
      </c>
      <c r="BA5" s="60" t="s">
        <v>43</v>
      </c>
      <c r="BB5" s="60" t="s">
        <v>44</v>
      </c>
      <c r="BC5" s="60" t="s">
        <v>2</v>
      </c>
      <c r="BD5" s="60" t="s">
        <v>8</v>
      </c>
      <c r="BE5" s="21"/>
      <c r="BF5" s="60" t="s">
        <v>147</v>
      </c>
      <c r="BG5" s="60" t="s">
        <v>153</v>
      </c>
      <c r="BH5" s="60" t="s">
        <v>2</v>
      </c>
      <c r="BI5" s="60" t="s">
        <v>8</v>
      </c>
      <c r="BJ5" s="60" t="s">
        <v>13</v>
      </c>
      <c r="BK5" s="20"/>
      <c r="BL5" s="60" t="s">
        <v>18</v>
      </c>
      <c r="BM5" s="60" t="s">
        <v>19</v>
      </c>
      <c r="BN5" s="60" t="s">
        <v>20</v>
      </c>
      <c r="BO5" s="60" t="s">
        <v>8</v>
      </c>
      <c r="BP5" s="60" t="s">
        <v>22</v>
      </c>
    </row>
    <row r="6" spans="1:68" x14ac:dyDescent="0.25">
      <c r="S6" s="9"/>
      <c r="Y6" s="19"/>
      <c r="AL6" s="9"/>
      <c r="AR6" s="19"/>
      <c r="BE6" s="9"/>
      <c r="BK6" s="19"/>
    </row>
    <row r="7" spans="1:68" ht="12.75" customHeight="1" x14ac:dyDescent="0.25">
      <c r="A7" s="120">
        <v>141</v>
      </c>
      <c r="B7" s="123" t="s">
        <v>108</v>
      </c>
      <c r="C7" s="139" t="s">
        <v>143</v>
      </c>
      <c r="D7" s="139" t="s">
        <v>252</v>
      </c>
      <c r="E7" s="120" t="s">
        <v>109</v>
      </c>
      <c r="F7" s="120" t="s">
        <v>133</v>
      </c>
      <c r="G7" s="17">
        <v>5.5</v>
      </c>
      <c r="H7" s="17">
        <v>5.5</v>
      </c>
      <c r="I7" s="17">
        <v>6.5</v>
      </c>
      <c r="J7" s="17">
        <v>6.5</v>
      </c>
      <c r="K7" s="17">
        <v>6</v>
      </c>
      <c r="L7" s="17">
        <v>5.5</v>
      </c>
      <c r="M7" s="17">
        <v>6</v>
      </c>
      <c r="N7" s="17">
        <v>6</v>
      </c>
      <c r="O7" s="4">
        <f t="shared" ref="O7:O16" si="0">SUM(G7:N7)</f>
        <v>47.5</v>
      </c>
      <c r="P7" s="13">
        <f t="shared" ref="P7:P16" si="1">O7/8</f>
        <v>5.9375</v>
      </c>
      <c r="Q7" s="17">
        <v>6.9</v>
      </c>
      <c r="R7" s="5">
        <f t="shared" ref="R7:R16" si="2">(P7*0.75)+(Q7*0.25)</f>
        <v>6.1781249999999996</v>
      </c>
      <c r="S7" s="9"/>
      <c r="T7" s="17">
        <v>6.2</v>
      </c>
      <c r="U7" s="17">
        <v>7.5</v>
      </c>
      <c r="V7" s="17">
        <v>6.5</v>
      </c>
      <c r="W7" s="6">
        <f t="shared" ref="W7:W16" si="3">(T7*0.25)+(U7*0.65)+(V7*0.1)</f>
        <v>7.0750000000000002</v>
      </c>
      <c r="X7" s="6">
        <f t="shared" ref="X7:X16" si="4">(R7+W7)/2</f>
        <v>6.6265625000000004</v>
      </c>
      <c r="Y7" s="19"/>
      <c r="Z7" s="17">
        <v>6</v>
      </c>
      <c r="AA7" s="17">
        <v>7</v>
      </c>
      <c r="AB7" s="17">
        <v>5.5</v>
      </c>
      <c r="AC7" s="17">
        <v>7</v>
      </c>
      <c r="AD7" s="17">
        <v>6</v>
      </c>
      <c r="AE7" s="17">
        <v>6.5</v>
      </c>
      <c r="AF7" s="17">
        <v>8</v>
      </c>
      <c r="AG7" s="17">
        <v>7.5</v>
      </c>
      <c r="AH7" s="4">
        <f t="shared" ref="AH7:AH16" si="5">SUM(Z7:AG7)</f>
        <v>53.5</v>
      </c>
      <c r="AI7" s="13">
        <f t="shared" ref="AI7:AI16" si="6">AH7/8</f>
        <v>6.6875</v>
      </c>
      <c r="AJ7" s="17">
        <v>7</v>
      </c>
      <c r="AK7" s="5">
        <f t="shared" ref="AK7:AK16" si="7">(AI7*0.75)+(AJ7*0.25)</f>
        <v>6.765625</v>
      </c>
      <c r="AL7" s="9"/>
      <c r="AM7" s="17">
        <v>7.8</v>
      </c>
      <c r="AN7" s="17">
        <v>7.5</v>
      </c>
      <c r="AO7" s="17">
        <v>7.5</v>
      </c>
      <c r="AP7" s="6">
        <f t="shared" ref="AP7:AP16" si="8">(AM7*0.25)+(AN7*0.65)+(AO7*0.1)</f>
        <v>7.5750000000000002</v>
      </c>
      <c r="AQ7" s="6">
        <f t="shared" ref="AQ7:AQ16" si="9">(AK7+AP7)/2</f>
        <v>7.1703124999999996</v>
      </c>
      <c r="AR7" s="19"/>
      <c r="AS7" s="17"/>
      <c r="AT7" s="17"/>
      <c r="AU7" s="17"/>
      <c r="AV7" s="17"/>
      <c r="AW7" s="17"/>
      <c r="AX7" s="17"/>
      <c r="AY7" s="17"/>
      <c r="AZ7" s="17"/>
      <c r="BA7" s="4">
        <f t="shared" ref="BA7:BA16" si="10">SUM(AS7:AZ7)</f>
        <v>0</v>
      </c>
      <c r="BB7" s="13">
        <f t="shared" ref="BB7:BB16" si="11">BA7/8</f>
        <v>0</v>
      </c>
      <c r="BC7" s="17"/>
      <c r="BD7" s="5">
        <f t="shared" ref="BD7:BD16" si="12">(BB7*0.75)+(BC7*0.25)</f>
        <v>0</v>
      </c>
      <c r="BE7" s="9"/>
      <c r="BF7" s="17"/>
      <c r="BG7" s="17"/>
      <c r="BH7" s="17"/>
      <c r="BI7" s="6">
        <f t="shared" ref="BI7:BI16" si="13">(BF7*0.25)+(BG7*0.65)+(BH7*0.1)</f>
        <v>0</v>
      </c>
      <c r="BJ7" s="6">
        <f t="shared" ref="BJ7:BJ16" si="14">(BD7+BI7)/2</f>
        <v>0</v>
      </c>
      <c r="BK7" s="19"/>
      <c r="BL7" s="6">
        <f t="shared" ref="BL7:BL15" si="15">X7</f>
        <v>6.6265625000000004</v>
      </c>
      <c r="BM7" s="6">
        <f t="shared" ref="BM7:BM15" si="16">AQ7</f>
        <v>7.1703124999999996</v>
      </c>
      <c r="BN7" s="6"/>
      <c r="BO7" s="6">
        <f t="shared" ref="BO7:BO15" si="17">AVERAGE(BL7:BN7)</f>
        <v>6.8984375</v>
      </c>
      <c r="BP7">
        <v>1</v>
      </c>
    </row>
    <row r="8" spans="1:68" x14ac:dyDescent="0.25">
      <c r="A8" s="120">
        <v>112</v>
      </c>
      <c r="B8" s="123" t="s">
        <v>178</v>
      </c>
      <c r="C8" s="120" t="s">
        <v>140</v>
      </c>
      <c r="D8" s="120" t="s">
        <v>135</v>
      </c>
      <c r="E8" s="120" t="s">
        <v>187</v>
      </c>
      <c r="F8" s="120" t="s">
        <v>136</v>
      </c>
      <c r="G8" s="17">
        <v>4</v>
      </c>
      <c r="H8" s="17">
        <v>5.5</v>
      </c>
      <c r="I8" s="17">
        <v>5</v>
      </c>
      <c r="J8" s="17">
        <v>5</v>
      </c>
      <c r="K8" s="17">
        <v>5.5</v>
      </c>
      <c r="L8" s="17">
        <v>5</v>
      </c>
      <c r="M8" s="17">
        <v>5.5</v>
      </c>
      <c r="N8" s="17">
        <v>5</v>
      </c>
      <c r="O8" s="4">
        <f t="shared" si="0"/>
        <v>40.5</v>
      </c>
      <c r="P8" s="13">
        <f t="shared" si="1"/>
        <v>5.0625</v>
      </c>
      <c r="Q8" s="17">
        <v>6</v>
      </c>
      <c r="R8" s="5">
        <f t="shared" si="2"/>
        <v>5.296875</v>
      </c>
      <c r="S8" s="9"/>
      <c r="T8" s="17">
        <v>6.3</v>
      </c>
      <c r="U8" s="17">
        <v>7.5</v>
      </c>
      <c r="V8" s="17">
        <v>6.5</v>
      </c>
      <c r="W8" s="6">
        <f t="shared" si="3"/>
        <v>7.1000000000000005</v>
      </c>
      <c r="X8" s="6">
        <f t="shared" si="4"/>
        <v>6.1984375000000007</v>
      </c>
      <c r="Y8" s="19"/>
      <c r="Z8" s="17">
        <v>3.5</v>
      </c>
      <c r="AA8" s="17">
        <v>4.5</v>
      </c>
      <c r="AB8" s="17">
        <v>4.5</v>
      </c>
      <c r="AC8" s="17">
        <v>3.5</v>
      </c>
      <c r="AD8" s="17">
        <v>6.5</v>
      </c>
      <c r="AE8" s="17">
        <v>6</v>
      </c>
      <c r="AF8" s="17">
        <v>6.5</v>
      </c>
      <c r="AG8" s="17">
        <v>5.5</v>
      </c>
      <c r="AH8" s="4">
        <f t="shared" si="5"/>
        <v>40.5</v>
      </c>
      <c r="AI8" s="13">
        <f t="shared" si="6"/>
        <v>5.0625</v>
      </c>
      <c r="AJ8" s="17">
        <v>5.5</v>
      </c>
      <c r="AK8" s="5">
        <f t="shared" si="7"/>
        <v>5.171875</v>
      </c>
      <c r="AL8" s="9"/>
      <c r="AM8" s="17">
        <v>7</v>
      </c>
      <c r="AN8" s="17">
        <v>7</v>
      </c>
      <c r="AO8" s="17">
        <v>6</v>
      </c>
      <c r="AP8" s="6">
        <f t="shared" si="8"/>
        <v>6.9</v>
      </c>
      <c r="AQ8" s="6">
        <f t="shared" si="9"/>
        <v>6.0359375000000002</v>
      </c>
      <c r="AR8" s="19"/>
      <c r="AS8" s="17"/>
      <c r="AT8" s="17"/>
      <c r="AU8" s="17"/>
      <c r="AV8" s="17"/>
      <c r="AW8" s="17"/>
      <c r="AX8" s="17"/>
      <c r="AY8" s="17"/>
      <c r="AZ8" s="17"/>
      <c r="BA8" s="4">
        <f t="shared" si="10"/>
        <v>0</v>
      </c>
      <c r="BB8" s="13">
        <f t="shared" si="11"/>
        <v>0</v>
      </c>
      <c r="BC8" s="17"/>
      <c r="BD8" s="5">
        <f t="shared" si="12"/>
        <v>0</v>
      </c>
      <c r="BE8" s="9"/>
      <c r="BF8" s="17"/>
      <c r="BG8" s="17"/>
      <c r="BH8" s="17"/>
      <c r="BI8" s="6">
        <f t="shared" si="13"/>
        <v>0</v>
      </c>
      <c r="BJ8" s="6">
        <f t="shared" si="14"/>
        <v>0</v>
      </c>
      <c r="BK8" s="19"/>
      <c r="BL8" s="6">
        <f t="shared" si="15"/>
        <v>6.1984375000000007</v>
      </c>
      <c r="BM8" s="6">
        <f t="shared" si="16"/>
        <v>6.0359375000000002</v>
      </c>
      <c r="BN8" s="6"/>
      <c r="BO8" s="6">
        <f t="shared" si="17"/>
        <v>6.1171875</v>
      </c>
      <c r="BP8">
        <v>2</v>
      </c>
    </row>
    <row r="9" spans="1:68" x14ac:dyDescent="0.25">
      <c r="A9" s="120">
        <v>139</v>
      </c>
      <c r="B9" s="123" t="s">
        <v>104</v>
      </c>
      <c r="C9" s="139" t="s">
        <v>143</v>
      </c>
      <c r="D9" s="139" t="s">
        <v>252</v>
      </c>
      <c r="E9" s="120" t="s">
        <v>186</v>
      </c>
      <c r="F9" s="120" t="s">
        <v>136</v>
      </c>
      <c r="G9" s="17">
        <v>5.5</v>
      </c>
      <c r="H9" s="17">
        <v>6</v>
      </c>
      <c r="I9" s="17">
        <v>6</v>
      </c>
      <c r="J9" s="17">
        <v>5.8</v>
      </c>
      <c r="K9" s="17">
        <v>5.5</v>
      </c>
      <c r="L9" s="17">
        <v>5</v>
      </c>
      <c r="M9" s="17">
        <v>5</v>
      </c>
      <c r="N9" s="17">
        <v>5.5</v>
      </c>
      <c r="O9" s="4">
        <f t="shared" si="0"/>
        <v>44.3</v>
      </c>
      <c r="P9" s="13">
        <f t="shared" si="1"/>
        <v>5.5374999999999996</v>
      </c>
      <c r="Q9" s="17">
        <v>6.9</v>
      </c>
      <c r="R9" s="5">
        <f t="shared" si="2"/>
        <v>5.8781249999999989</v>
      </c>
      <c r="S9" s="9"/>
      <c r="T9" s="17">
        <v>5.5</v>
      </c>
      <c r="U9" s="17">
        <v>6.6</v>
      </c>
      <c r="V9" s="17">
        <v>6.5</v>
      </c>
      <c r="W9" s="6">
        <f t="shared" si="3"/>
        <v>6.3150000000000004</v>
      </c>
      <c r="X9" s="6">
        <f t="shared" si="4"/>
        <v>6.0965624999999992</v>
      </c>
      <c r="Y9" s="19"/>
      <c r="Z9" s="17">
        <v>4</v>
      </c>
      <c r="AA9" s="17">
        <v>6</v>
      </c>
      <c r="AB9" s="17">
        <v>6</v>
      </c>
      <c r="AC9" s="17">
        <v>5.5</v>
      </c>
      <c r="AD9" s="17">
        <v>5.5</v>
      </c>
      <c r="AE9" s="17">
        <v>5.5</v>
      </c>
      <c r="AF9" s="17">
        <v>6.5</v>
      </c>
      <c r="AG9" s="17">
        <v>6</v>
      </c>
      <c r="AH9" s="4">
        <f t="shared" si="5"/>
        <v>45</v>
      </c>
      <c r="AI9" s="13">
        <f t="shared" si="6"/>
        <v>5.625</v>
      </c>
      <c r="AJ9" s="17">
        <v>7</v>
      </c>
      <c r="AK9" s="5">
        <f t="shared" si="7"/>
        <v>5.96875</v>
      </c>
      <c r="AL9" s="9"/>
      <c r="AM9" s="17">
        <v>5.8</v>
      </c>
      <c r="AN9" s="17">
        <v>6.3</v>
      </c>
      <c r="AO9" s="17">
        <v>6.5</v>
      </c>
      <c r="AP9" s="6">
        <f t="shared" si="8"/>
        <v>6.1950000000000003</v>
      </c>
      <c r="AQ9" s="6">
        <f t="shared" si="9"/>
        <v>6.0818750000000001</v>
      </c>
      <c r="AR9" s="19"/>
      <c r="AS9" s="17"/>
      <c r="AT9" s="17"/>
      <c r="AU9" s="17"/>
      <c r="AV9" s="17"/>
      <c r="AW9" s="17"/>
      <c r="AX9" s="17"/>
      <c r="AY9" s="17"/>
      <c r="AZ9" s="17"/>
      <c r="BA9" s="4">
        <f t="shared" si="10"/>
        <v>0</v>
      </c>
      <c r="BB9" s="13">
        <f t="shared" si="11"/>
        <v>0</v>
      </c>
      <c r="BC9" s="17"/>
      <c r="BD9" s="5">
        <f t="shared" si="12"/>
        <v>0</v>
      </c>
      <c r="BE9" s="9"/>
      <c r="BF9" s="17"/>
      <c r="BG9" s="17"/>
      <c r="BH9" s="17"/>
      <c r="BI9" s="6">
        <f t="shared" si="13"/>
        <v>0</v>
      </c>
      <c r="BJ9" s="6">
        <f t="shared" si="14"/>
        <v>0</v>
      </c>
      <c r="BK9" s="19"/>
      <c r="BL9" s="6">
        <f t="shared" si="15"/>
        <v>6.0965624999999992</v>
      </c>
      <c r="BM9" s="6">
        <f t="shared" si="16"/>
        <v>6.0818750000000001</v>
      </c>
      <c r="BN9" s="6"/>
      <c r="BO9" s="6">
        <f t="shared" si="17"/>
        <v>6.0892187499999997</v>
      </c>
      <c r="BP9">
        <v>3</v>
      </c>
    </row>
    <row r="10" spans="1:68" x14ac:dyDescent="0.25">
      <c r="A10" s="120">
        <v>140</v>
      </c>
      <c r="B10" s="123" t="s">
        <v>105</v>
      </c>
      <c r="C10" s="120" t="s">
        <v>259</v>
      </c>
      <c r="D10" s="120" t="s">
        <v>150</v>
      </c>
      <c r="E10" s="120" t="s">
        <v>139</v>
      </c>
      <c r="F10" s="120" t="s">
        <v>133</v>
      </c>
      <c r="G10" s="17">
        <v>4</v>
      </c>
      <c r="H10" s="17">
        <v>5</v>
      </c>
      <c r="I10" s="17">
        <v>5.5</v>
      </c>
      <c r="J10" s="17">
        <v>5</v>
      </c>
      <c r="K10" s="17">
        <v>4</v>
      </c>
      <c r="L10" s="17">
        <v>5.5</v>
      </c>
      <c r="M10" s="17">
        <v>5</v>
      </c>
      <c r="N10" s="17">
        <v>5</v>
      </c>
      <c r="O10" s="4">
        <f t="shared" si="0"/>
        <v>39</v>
      </c>
      <c r="P10" s="13">
        <f t="shared" si="1"/>
        <v>4.875</v>
      </c>
      <c r="Q10" s="17">
        <v>5</v>
      </c>
      <c r="R10" s="5">
        <f t="shared" si="2"/>
        <v>4.90625</v>
      </c>
      <c r="S10" s="9"/>
      <c r="T10" s="17">
        <v>5.8</v>
      </c>
      <c r="U10" s="17">
        <v>7.5</v>
      </c>
      <c r="V10" s="17">
        <v>6</v>
      </c>
      <c r="W10" s="6">
        <f t="shared" si="3"/>
        <v>6.9250000000000007</v>
      </c>
      <c r="X10" s="6">
        <f t="shared" si="4"/>
        <v>5.9156250000000004</v>
      </c>
      <c r="Y10" s="19"/>
      <c r="Z10" s="17">
        <v>4.5</v>
      </c>
      <c r="AA10" s="17">
        <v>5</v>
      </c>
      <c r="AB10" s="17">
        <v>5</v>
      </c>
      <c r="AC10" s="17">
        <v>6</v>
      </c>
      <c r="AD10" s="17">
        <v>6</v>
      </c>
      <c r="AE10" s="17">
        <v>6</v>
      </c>
      <c r="AF10" s="17">
        <v>7</v>
      </c>
      <c r="AG10" s="17">
        <v>7</v>
      </c>
      <c r="AH10" s="4">
        <f t="shared" si="5"/>
        <v>46.5</v>
      </c>
      <c r="AI10" s="13">
        <f t="shared" si="6"/>
        <v>5.8125</v>
      </c>
      <c r="AJ10" s="17">
        <v>4.5</v>
      </c>
      <c r="AK10" s="5">
        <f t="shared" si="7"/>
        <v>5.484375</v>
      </c>
      <c r="AL10" s="9"/>
      <c r="AM10" s="17">
        <v>7.8</v>
      </c>
      <c r="AN10" s="17">
        <v>6.5</v>
      </c>
      <c r="AO10" s="17">
        <v>4.5</v>
      </c>
      <c r="AP10" s="6">
        <f t="shared" si="8"/>
        <v>6.6250000000000009</v>
      </c>
      <c r="AQ10" s="6">
        <f t="shared" si="9"/>
        <v>6.0546875</v>
      </c>
      <c r="AR10" s="19"/>
      <c r="AS10" s="17"/>
      <c r="AT10" s="17"/>
      <c r="AU10" s="17"/>
      <c r="AV10" s="17"/>
      <c r="AW10" s="17"/>
      <c r="AX10" s="17"/>
      <c r="AY10" s="17"/>
      <c r="AZ10" s="17"/>
      <c r="BA10" s="4">
        <f t="shared" si="10"/>
        <v>0</v>
      </c>
      <c r="BB10" s="13">
        <f t="shared" si="11"/>
        <v>0</v>
      </c>
      <c r="BC10" s="17"/>
      <c r="BD10" s="5">
        <f t="shared" si="12"/>
        <v>0</v>
      </c>
      <c r="BE10" s="9"/>
      <c r="BF10" s="17"/>
      <c r="BG10" s="17"/>
      <c r="BH10" s="17"/>
      <c r="BI10" s="6">
        <f t="shared" si="13"/>
        <v>0</v>
      </c>
      <c r="BJ10" s="6">
        <f t="shared" si="14"/>
        <v>0</v>
      </c>
      <c r="BK10" s="19"/>
      <c r="BL10" s="6">
        <f t="shared" si="15"/>
        <v>5.9156250000000004</v>
      </c>
      <c r="BM10" s="6">
        <f t="shared" si="16"/>
        <v>6.0546875</v>
      </c>
      <c r="BN10" s="6"/>
      <c r="BO10" s="6">
        <f t="shared" si="17"/>
        <v>5.9851562500000002</v>
      </c>
    </row>
    <row r="11" spans="1:68" x14ac:dyDescent="0.25">
      <c r="A11" s="120">
        <v>110</v>
      </c>
      <c r="B11" s="126" t="s">
        <v>180</v>
      </c>
      <c r="C11" s="141" t="s">
        <v>143</v>
      </c>
      <c r="D11" s="141" t="s">
        <v>252</v>
      </c>
      <c r="E11" s="124" t="s">
        <v>185</v>
      </c>
      <c r="F11" s="124" t="s">
        <v>136</v>
      </c>
      <c r="G11" s="17">
        <v>0</v>
      </c>
      <c r="H11" s="17">
        <v>5.5</v>
      </c>
      <c r="I11" s="17">
        <v>5.2</v>
      </c>
      <c r="J11" s="17">
        <v>5.8</v>
      </c>
      <c r="K11" s="17">
        <v>5.8</v>
      </c>
      <c r="L11" s="17">
        <v>5.8</v>
      </c>
      <c r="M11" s="17">
        <v>5</v>
      </c>
      <c r="N11" s="17">
        <v>5.8</v>
      </c>
      <c r="O11" s="4">
        <f t="shared" si="0"/>
        <v>38.9</v>
      </c>
      <c r="P11" s="13">
        <f t="shared" si="1"/>
        <v>4.8624999999999998</v>
      </c>
      <c r="Q11" s="17">
        <v>6.9</v>
      </c>
      <c r="R11" s="5">
        <f t="shared" si="2"/>
        <v>5.3718749999999993</v>
      </c>
      <c r="S11" s="9"/>
      <c r="T11" s="17">
        <v>5.5</v>
      </c>
      <c r="U11" s="17">
        <v>7.9</v>
      </c>
      <c r="V11" s="17">
        <v>6.5</v>
      </c>
      <c r="W11" s="6">
        <f t="shared" si="3"/>
        <v>7.160000000000001</v>
      </c>
      <c r="X11" s="6">
        <f t="shared" si="4"/>
        <v>6.2659374999999997</v>
      </c>
      <c r="Y11" s="19"/>
      <c r="Z11" s="17">
        <v>0</v>
      </c>
      <c r="AA11" s="17">
        <v>6.5</v>
      </c>
      <c r="AB11" s="17">
        <v>5</v>
      </c>
      <c r="AC11" s="17">
        <v>5.5</v>
      </c>
      <c r="AD11" s="17">
        <v>5.5</v>
      </c>
      <c r="AE11" s="17">
        <v>4.5</v>
      </c>
      <c r="AF11" s="17">
        <v>3.5</v>
      </c>
      <c r="AG11" s="17">
        <v>5</v>
      </c>
      <c r="AH11" s="4">
        <f t="shared" si="5"/>
        <v>35.5</v>
      </c>
      <c r="AI11" s="13">
        <f t="shared" si="6"/>
        <v>4.4375</v>
      </c>
      <c r="AJ11" s="17">
        <v>7</v>
      </c>
      <c r="AK11" s="5">
        <f t="shared" si="7"/>
        <v>5.078125</v>
      </c>
      <c r="AL11" s="9"/>
      <c r="AM11" s="17">
        <v>5.5</v>
      </c>
      <c r="AN11" s="17">
        <v>6.6</v>
      </c>
      <c r="AO11" s="17">
        <v>6.5</v>
      </c>
      <c r="AP11" s="6">
        <f t="shared" si="8"/>
        <v>6.3150000000000004</v>
      </c>
      <c r="AQ11" s="6">
        <f t="shared" si="9"/>
        <v>5.6965625000000006</v>
      </c>
      <c r="AR11" s="19"/>
      <c r="AS11" s="17"/>
      <c r="AT11" s="17"/>
      <c r="AU11" s="17"/>
      <c r="AV11" s="17"/>
      <c r="AW11" s="17"/>
      <c r="AX11" s="17"/>
      <c r="AY11" s="17"/>
      <c r="AZ11" s="17"/>
      <c r="BA11" s="4">
        <f t="shared" si="10"/>
        <v>0</v>
      </c>
      <c r="BB11" s="13">
        <f t="shared" si="11"/>
        <v>0</v>
      </c>
      <c r="BC11" s="17"/>
      <c r="BD11" s="5">
        <f t="shared" si="12"/>
        <v>0</v>
      </c>
      <c r="BE11" s="9"/>
      <c r="BF11" s="17"/>
      <c r="BG11" s="17"/>
      <c r="BH11" s="17"/>
      <c r="BI11" s="6">
        <f t="shared" si="13"/>
        <v>0</v>
      </c>
      <c r="BJ11" s="6">
        <f t="shared" si="14"/>
        <v>0</v>
      </c>
      <c r="BK11" s="19"/>
      <c r="BL11" s="6">
        <f t="shared" si="15"/>
        <v>6.2659374999999997</v>
      </c>
      <c r="BM11" s="6">
        <f t="shared" si="16"/>
        <v>5.6965625000000006</v>
      </c>
      <c r="BN11" s="6"/>
      <c r="BO11" s="6">
        <f t="shared" si="17"/>
        <v>5.9812500000000002</v>
      </c>
    </row>
    <row r="12" spans="1:68" x14ac:dyDescent="0.25">
      <c r="A12" s="120">
        <v>122</v>
      </c>
      <c r="B12" s="123" t="s">
        <v>94</v>
      </c>
      <c r="C12" s="120" t="s">
        <v>154</v>
      </c>
      <c r="D12" s="120" t="s">
        <v>138</v>
      </c>
      <c r="E12" s="124" t="s">
        <v>258</v>
      </c>
      <c r="F12" s="120" t="s">
        <v>136</v>
      </c>
      <c r="G12" s="17">
        <v>4.5</v>
      </c>
      <c r="H12" s="17">
        <v>4</v>
      </c>
      <c r="I12" s="17">
        <v>3</v>
      </c>
      <c r="J12" s="17">
        <v>4</v>
      </c>
      <c r="K12" s="17">
        <v>4</v>
      </c>
      <c r="L12" s="17">
        <v>4</v>
      </c>
      <c r="M12" s="17">
        <v>5.5</v>
      </c>
      <c r="N12" s="17">
        <v>4</v>
      </c>
      <c r="O12" s="4">
        <f t="shared" si="0"/>
        <v>33</v>
      </c>
      <c r="P12" s="13">
        <f t="shared" si="1"/>
        <v>4.125</v>
      </c>
      <c r="Q12" s="17">
        <v>6.1</v>
      </c>
      <c r="R12" s="5">
        <f t="shared" si="2"/>
        <v>4.6187500000000004</v>
      </c>
      <c r="S12" s="9"/>
      <c r="T12" s="17">
        <v>6</v>
      </c>
      <c r="U12" s="17">
        <v>7.6</v>
      </c>
      <c r="V12" s="17">
        <v>6.1</v>
      </c>
      <c r="W12" s="6">
        <f t="shared" si="3"/>
        <v>7.05</v>
      </c>
      <c r="X12" s="6">
        <f t="shared" si="4"/>
        <v>5.8343749999999996</v>
      </c>
      <c r="Y12" s="19"/>
      <c r="Z12" s="17">
        <v>4.5</v>
      </c>
      <c r="AA12" s="17">
        <v>4.5</v>
      </c>
      <c r="AB12" s="17">
        <v>3</v>
      </c>
      <c r="AC12" s="17">
        <v>6</v>
      </c>
      <c r="AD12" s="17">
        <v>5</v>
      </c>
      <c r="AE12" s="17">
        <v>5.5</v>
      </c>
      <c r="AF12" s="17">
        <v>6</v>
      </c>
      <c r="AG12" s="17">
        <v>7</v>
      </c>
      <c r="AH12" s="4">
        <f t="shared" si="5"/>
        <v>41.5</v>
      </c>
      <c r="AI12" s="13">
        <f t="shared" si="6"/>
        <v>5.1875</v>
      </c>
      <c r="AJ12" s="17">
        <v>5.5</v>
      </c>
      <c r="AK12" s="5">
        <f t="shared" si="7"/>
        <v>5.265625</v>
      </c>
      <c r="AL12" s="9"/>
      <c r="AM12" s="17">
        <v>7.8</v>
      </c>
      <c r="AN12" s="17">
        <v>6.8</v>
      </c>
      <c r="AO12" s="17">
        <v>6</v>
      </c>
      <c r="AP12" s="6">
        <f t="shared" si="8"/>
        <v>6.9700000000000006</v>
      </c>
      <c r="AQ12" s="6">
        <f t="shared" si="9"/>
        <v>6.1178125000000003</v>
      </c>
      <c r="AR12" s="19"/>
      <c r="AS12" s="17"/>
      <c r="AT12" s="17"/>
      <c r="AU12" s="17"/>
      <c r="AV12" s="17"/>
      <c r="AW12" s="17"/>
      <c r="AX12" s="17"/>
      <c r="AY12" s="17"/>
      <c r="AZ12" s="17"/>
      <c r="BA12" s="4">
        <f t="shared" si="10"/>
        <v>0</v>
      </c>
      <c r="BB12" s="13">
        <f t="shared" si="11"/>
        <v>0</v>
      </c>
      <c r="BC12" s="17"/>
      <c r="BD12" s="5">
        <f t="shared" si="12"/>
        <v>0</v>
      </c>
      <c r="BE12" s="9"/>
      <c r="BF12" s="17"/>
      <c r="BG12" s="17"/>
      <c r="BH12" s="17"/>
      <c r="BI12" s="6">
        <f t="shared" si="13"/>
        <v>0</v>
      </c>
      <c r="BJ12" s="6">
        <f t="shared" si="14"/>
        <v>0</v>
      </c>
      <c r="BK12" s="19"/>
      <c r="BL12" s="6">
        <f t="shared" si="15"/>
        <v>5.8343749999999996</v>
      </c>
      <c r="BM12" s="6">
        <f t="shared" si="16"/>
        <v>6.1178125000000003</v>
      </c>
      <c r="BN12" s="6"/>
      <c r="BO12" s="6">
        <f t="shared" si="17"/>
        <v>5.9760937500000004</v>
      </c>
    </row>
    <row r="13" spans="1:68" x14ac:dyDescent="0.25">
      <c r="A13" s="120">
        <v>119</v>
      </c>
      <c r="B13" s="123" t="s">
        <v>91</v>
      </c>
      <c r="C13" s="120" t="s">
        <v>154</v>
      </c>
      <c r="D13" s="120" t="s">
        <v>138</v>
      </c>
      <c r="E13" s="120" t="s">
        <v>189</v>
      </c>
      <c r="F13" s="120" t="s">
        <v>136</v>
      </c>
      <c r="G13" s="17">
        <v>4.5</v>
      </c>
      <c r="H13" s="17">
        <v>5.5</v>
      </c>
      <c r="I13" s="17">
        <v>5.5</v>
      </c>
      <c r="J13" s="17">
        <v>5.8</v>
      </c>
      <c r="K13" s="17">
        <v>4.5</v>
      </c>
      <c r="L13" s="17">
        <v>3.5</v>
      </c>
      <c r="M13" s="17">
        <v>0</v>
      </c>
      <c r="N13" s="17">
        <v>5</v>
      </c>
      <c r="O13" s="4">
        <f t="shared" si="0"/>
        <v>34.299999999999997</v>
      </c>
      <c r="P13" s="13">
        <f t="shared" si="1"/>
        <v>4.2874999999999996</v>
      </c>
      <c r="Q13" s="17">
        <v>6.1</v>
      </c>
      <c r="R13" s="5">
        <f t="shared" si="2"/>
        <v>4.7406249999999996</v>
      </c>
      <c r="S13" s="9"/>
      <c r="T13" s="17">
        <v>5.9</v>
      </c>
      <c r="U13" s="17">
        <v>7.5</v>
      </c>
      <c r="V13" s="17">
        <v>6.1</v>
      </c>
      <c r="W13" s="6">
        <f t="shared" si="3"/>
        <v>6.96</v>
      </c>
      <c r="X13" s="6">
        <f t="shared" si="4"/>
        <v>5.8503124999999994</v>
      </c>
      <c r="Y13" s="19"/>
      <c r="Z13" s="17">
        <v>5</v>
      </c>
      <c r="AA13" s="17">
        <v>5.5</v>
      </c>
      <c r="AB13" s="17">
        <v>5</v>
      </c>
      <c r="AC13" s="17">
        <v>6</v>
      </c>
      <c r="AD13" s="17">
        <v>5.5</v>
      </c>
      <c r="AE13" s="17">
        <v>4.5</v>
      </c>
      <c r="AF13" s="17">
        <v>2</v>
      </c>
      <c r="AG13" s="17">
        <v>7</v>
      </c>
      <c r="AH13" s="4">
        <f t="shared" si="5"/>
        <v>40.5</v>
      </c>
      <c r="AI13" s="13">
        <f t="shared" si="6"/>
        <v>5.0625</v>
      </c>
      <c r="AJ13" s="17">
        <v>5.5</v>
      </c>
      <c r="AK13" s="5">
        <f t="shared" si="7"/>
        <v>5.171875</v>
      </c>
      <c r="AL13" s="9"/>
      <c r="AM13" s="17">
        <v>7.5</v>
      </c>
      <c r="AN13" s="17">
        <v>6.8</v>
      </c>
      <c r="AO13" s="17">
        <v>6</v>
      </c>
      <c r="AP13" s="6">
        <f t="shared" si="8"/>
        <v>6.8949999999999996</v>
      </c>
      <c r="AQ13" s="6">
        <f t="shared" si="9"/>
        <v>6.0334374999999998</v>
      </c>
      <c r="AR13" s="19"/>
      <c r="AS13" s="17"/>
      <c r="AT13" s="17"/>
      <c r="AU13" s="17"/>
      <c r="AV13" s="17"/>
      <c r="AW13" s="17"/>
      <c r="AX13" s="17"/>
      <c r="AY13" s="17"/>
      <c r="AZ13" s="17"/>
      <c r="BA13" s="4">
        <f t="shared" si="10"/>
        <v>0</v>
      </c>
      <c r="BB13" s="13">
        <f t="shared" si="11"/>
        <v>0</v>
      </c>
      <c r="BC13" s="17"/>
      <c r="BD13" s="5">
        <f t="shared" si="12"/>
        <v>0</v>
      </c>
      <c r="BE13" s="9"/>
      <c r="BF13" s="17"/>
      <c r="BG13" s="17"/>
      <c r="BH13" s="17"/>
      <c r="BI13" s="6">
        <f t="shared" si="13"/>
        <v>0</v>
      </c>
      <c r="BJ13" s="6">
        <f t="shared" si="14"/>
        <v>0</v>
      </c>
      <c r="BK13" s="19"/>
      <c r="BL13" s="6">
        <f t="shared" si="15"/>
        <v>5.8503124999999994</v>
      </c>
      <c r="BM13" s="6">
        <f t="shared" si="16"/>
        <v>6.0334374999999998</v>
      </c>
      <c r="BN13" s="6"/>
      <c r="BO13" s="6">
        <f t="shared" si="17"/>
        <v>5.9418749999999996</v>
      </c>
    </row>
    <row r="14" spans="1:68" x14ac:dyDescent="0.25">
      <c r="A14" s="120">
        <v>143</v>
      </c>
      <c r="B14" s="123" t="s">
        <v>83</v>
      </c>
      <c r="C14" s="120" t="s">
        <v>131</v>
      </c>
      <c r="D14" s="120" t="s">
        <v>132</v>
      </c>
      <c r="E14" s="124" t="s">
        <v>256</v>
      </c>
      <c r="F14" s="120" t="s">
        <v>133</v>
      </c>
      <c r="G14" s="17">
        <v>4.5</v>
      </c>
      <c r="H14" s="17">
        <v>5.5</v>
      </c>
      <c r="I14" s="17">
        <v>4.5</v>
      </c>
      <c r="J14" s="17">
        <v>5</v>
      </c>
      <c r="K14" s="17">
        <v>4.8</v>
      </c>
      <c r="L14" s="17">
        <v>4.5</v>
      </c>
      <c r="M14" s="17">
        <v>6</v>
      </c>
      <c r="N14" s="17">
        <v>5.5</v>
      </c>
      <c r="O14" s="4">
        <f t="shared" si="0"/>
        <v>40.299999999999997</v>
      </c>
      <c r="P14" s="13">
        <f t="shared" si="1"/>
        <v>5.0374999999999996</v>
      </c>
      <c r="Q14" s="17">
        <v>5.3</v>
      </c>
      <c r="R14" s="5">
        <f t="shared" si="2"/>
        <v>5.1031249999999995</v>
      </c>
      <c r="S14" s="9"/>
      <c r="T14" s="17">
        <v>4.9000000000000004</v>
      </c>
      <c r="U14" s="17">
        <v>6.8</v>
      </c>
      <c r="V14" s="17">
        <v>6</v>
      </c>
      <c r="W14" s="6">
        <f t="shared" si="3"/>
        <v>6.2449999999999992</v>
      </c>
      <c r="X14" s="6">
        <f t="shared" si="4"/>
        <v>5.6740624999999998</v>
      </c>
      <c r="Y14" s="19"/>
      <c r="Z14" s="17">
        <v>3</v>
      </c>
      <c r="AA14" s="17">
        <v>4</v>
      </c>
      <c r="AB14" s="17">
        <v>5.5</v>
      </c>
      <c r="AC14" s="17">
        <v>6</v>
      </c>
      <c r="AD14" s="17">
        <v>4.5</v>
      </c>
      <c r="AE14" s="17">
        <v>4.5</v>
      </c>
      <c r="AF14" s="17">
        <v>4</v>
      </c>
      <c r="AG14" s="17">
        <v>6</v>
      </c>
      <c r="AH14" s="4">
        <f t="shared" si="5"/>
        <v>37.5</v>
      </c>
      <c r="AI14" s="13">
        <f t="shared" si="6"/>
        <v>4.6875</v>
      </c>
      <c r="AJ14" s="17">
        <v>4</v>
      </c>
      <c r="AK14" s="5">
        <f t="shared" si="7"/>
        <v>4.515625</v>
      </c>
      <c r="AL14" s="9"/>
      <c r="AM14" s="17">
        <v>6.5</v>
      </c>
      <c r="AN14" s="17">
        <v>6.7</v>
      </c>
      <c r="AO14" s="17">
        <v>5</v>
      </c>
      <c r="AP14" s="6">
        <f t="shared" si="8"/>
        <v>6.48</v>
      </c>
      <c r="AQ14" s="6">
        <f t="shared" si="9"/>
        <v>5.4978125000000002</v>
      </c>
      <c r="AR14" s="19"/>
      <c r="AS14" s="17"/>
      <c r="AT14" s="17"/>
      <c r="AU14" s="17"/>
      <c r="AV14" s="17"/>
      <c r="AW14" s="17"/>
      <c r="AX14" s="17"/>
      <c r="AY14" s="17"/>
      <c r="AZ14" s="17"/>
      <c r="BA14" s="4">
        <f t="shared" si="10"/>
        <v>0</v>
      </c>
      <c r="BB14" s="13">
        <f t="shared" si="11"/>
        <v>0</v>
      </c>
      <c r="BC14" s="17"/>
      <c r="BD14" s="5">
        <f t="shared" si="12"/>
        <v>0</v>
      </c>
      <c r="BE14" s="9"/>
      <c r="BF14" s="17"/>
      <c r="BG14" s="17"/>
      <c r="BH14" s="17"/>
      <c r="BI14" s="6">
        <f t="shared" si="13"/>
        <v>0</v>
      </c>
      <c r="BJ14" s="6">
        <f t="shared" si="14"/>
        <v>0</v>
      </c>
      <c r="BK14" s="19"/>
      <c r="BL14" s="6">
        <f t="shared" si="15"/>
        <v>5.6740624999999998</v>
      </c>
      <c r="BM14" s="6">
        <f t="shared" si="16"/>
        <v>5.4978125000000002</v>
      </c>
      <c r="BN14" s="6"/>
      <c r="BO14" s="6">
        <f t="shared" si="17"/>
        <v>5.5859375</v>
      </c>
    </row>
    <row r="15" spans="1:68" x14ac:dyDescent="0.25">
      <c r="A15" s="120">
        <v>152</v>
      </c>
      <c r="B15" s="123" t="s">
        <v>116</v>
      </c>
      <c r="C15" s="120" t="s">
        <v>144</v>
      </c>
      <c r="D15" s="120" t="s">
        <v>257</v>
      </c>
      <c r="E15" s="120" t="s">
        <v>115</v>
      </c>
      <c r="F15" s="120" t="s">
        <v>133</v>
      </c>
      <c r="G15" s="17">
        <v>4.9000000000000004</v>
      </c>
      <c r="H15" s="17">
        <v>5</v>
      </c>
      <c r="I15" s="17">
        <v>0</v>
      </c>
      <c r="J15" s="17">
        <v>4.5</v>
      </c>
      <c r="K15" s="17">
        <v>3</v>
      </c>
      <c r="L15" s="17">
        <v>4</v>
      </c>
      <c r="M15" s="17">
        <v>5.5</v>
      </c>
      <c r="N15" s="17">
        <v>5</v>
      </c>
      <c r="O15" s="4">
        <f t="shared" si="0"/>
        <v>31.9</v>
      </c>
      <c r="P15" s="13">
        <f t="shared" si="1"/>
        <v>3.9874999999999998</v>
      </c>
      <c r="Q15" s="17">
        <v>3.5</v>
      </c>
      <c r="R15" s="5">
        <f t="shared" si="2"/>
        <v>3.8656249999999996</v>
      </c>
      <c r="S15" s="9"/>
      <c r="T15" s="17">
        <v>4.8</v>
      </c>
      <c r="U15" s="17">
        <v>7.4</v>
      </c>
      <c r="V15" s="17">
        <v>6</v>
      </c>
      <c r="W15" s="6">
        <f t="shared" si="3"/>
        <v>6.6100000000000012</v>
      </c>
      <c r="X15" s="6">
        <f t="shared" si="4"/>
        <v>5.2378125000000004</v>
      </c>
      <c r="Y15" s="19"/>
      <c r="Z15" s="17">
        <v>3.5</v>
      </c>
      <c r="AA15" s="17">
        <v>4</v>
      </c>
      <c r="AB15" s="17">
        <v>6</v>
      </c>
      <c r="AC15" s="17">
        <v>6</v>
      </c>
      <c r="AD15" s="17">
        <v>3</v>
      </c>
      <c r="AE15" s="17">
        <v>4</v>
      </c>
      <c r="AF15" s="17">
        <v>5.5</v>
      </c>
      <c r="AG15" s="17">
        <v>5.5</v>
      </c>
      <c r="AH15" s="4">
        <f t="shared" si="5"/>
        <v>37.5</v>
      </c>
      <c r="AI15" s="13">
        <f t="shared" si="6"/>
        <v>4.6875</v>
      </c>
      <c r="AJ15" s="17">
        <v>3</v>
      </c>
      <c r="AK15" s="5">
        <f t="shared" si="7"/>
        <v>4.265625</v>
      </c>
      <c r="AL15" s="9"/>
      <c r="AM15" s="17">
        <v>6.2</v>
      </c>
      <c r="AN15" s="17">
        <v>6.6</v>
      </c>
      <c r="AO15" s="17">
        <v>5.8</v>
      </c>
      <c r="AP15" s="6">
        <f t="shared" si="8"/>
        <v>6.42</v>
      </c>
      <c r="AQ15" s="6">
        <f t="shared" si="9"/>
        <v>5.3428125</v>
      </c>
      <c r="AR15" s="19"/>
      <c r="AS15" s="17"/>
      <c r="AT15" s="17"/>
      <c r="AU15" s="17"/>
      <c r="AV15" s="17"/>
      <c r="AW15" s="17"/>
      <c r="AX15" s="17"/>
      <c r="AY15" s="17"/>
      <c r="AZ15" s="17"/>
      <c r="BA15" s="4">
        <f t="shared" si="10"/>
        <v>0</v>
      </c>
      <c r="BB15" s="13">
        <f t="shared" si="11"/>
        <v>0</v>
      </c>
      <c r="BC15" s="17"/>
      <c r="BD15" s="5">
        <f t="shared" si="12"/>
        <v>0</v>
      </c>
      <c r="BE15" s="9"/>
      <c r="BF15" s="17"/>
      <c r="BG15" s="17"/>
      <c r="BH15" s="17"/>
      <c r="BI15" s="6">
        <f t="shared" si="13"/>
        <v>0</v>
      </c>
      <c r="BJ15" s="6">
        <f t="shared" si="14"/>
        <v>0</v>
      </c>
      <c r="BK15" s="19"/>
      <c r="BL15" s="6">
        <f t="shared" si="15"/>
        <v>5.2378125000000004</v>
      </c>
      <c r="BM15" s="6">
        <f t="shared" si="16"/>
        <v>5.3428125</v>
      </c>
      <c r="BN15" s="6"/>
      <c r="BO15" s="6">
        <f t="shared" si="17"/>
        <v>5.2903125000000006</v>
      </c>
    </row>
    <row r="16" spans="1:68" x14ac:dyDescent="0.25">
      <c r="A16" s="120">
        <v>114</v>
      </c>
      <c r="B16" s="123" t="s">
        <v>181</v>
      </c>
      <c r="C16" s="120" t="s">
        <v>182</v>
      </c>
      <c r="D16" s="120" t="s">
        <v>183</v>
      </c>
      <c r="E16" s="120" t="s">
        <v>188</v>
      </c>
      <c r="F16" s="120" t="s">
        <v>133</v>
      </c>
      <c r="G16" s="17"/>
      <c r="H16" s="17"/>
      <c r="I16" s="17"/>
      <c r="J16" s="17"/>
      <c r="K16" s="17"/>
      <c r="L16" s="17"/>
      <c r="M16" s="17"/>
      <c r="N16" s="17"/>
      <c r="O16" s="4">
        <f t="shared" si="0"/>
        <v>0</v>
      </c>
      <c r="P16" s="13">
        <f t="shared" si="1"/>
        <v>0</v>
      </c>
      <c r="Q16" s="17"/>
      <c r="R16" s="5">
        <f t="shared" si="2"/>
        <v>0</v>
      </c>
      <c r="S16" s="9"/>
      <c r="T16" s="17"/>
      <c r="U16" s="17"/>
      <c r="V16" s="17"/>
      <c r="W16" s="6">
        <f t="shared" si="3"/>
        <v>0</v>
      </c>
      <c r="X16" s="6">
        <f t="shared" si="4"/>
        <v>0</v>
      </c>
      <c r="Y16" s="19"/>
      <c r="Z16" s="17"/>
      <c r="AA16" s="17"/>
      <c r="AB16" s="17"/>
      <c r="AC16" s="17"/>
      <c r="AD16" s="17"/>
      <c r="AE16" s="17"/>
      <c r="AF16" s="17"/>
      <c r="AG16" s="17"/>
      <c r="AH16" s="4">
        <f t="shared" si="5"/>
        <v>0</v>
      </c>
      <c r="AI16" s="13">
        <f t="shared" si="6"/>
        <v>0</v>
      </c>
      <c r="AJ16" s="17"/>
      <c r="AK16" s="5">
        <f t="shared" si="7"/>
        <v>0</v>
      </c>
      <c r="AL16" s="9"/>
      <c r="AM16" s="17"/>
      <c r="AN16" s="17"/>
      <c r="AO16" s="17"/>
      <c r="AP16" s="6">
        <f t="shared" si="8"/>
        <v>0</v>
      </c>
      <c r="AQ16" s="6">
        <f t="shared" si="9"/>
        <v>0</v>
      </c>
      <c r="AR16" s="19"/>
      <c r="AS16" s="17"/>
      <c r="AT16" s="17"/>
      <c r="AU16" s="17"/>
      <c r="AV16" s="17"/>
      <c r="AW16" s="17"/>
      <c r="AX16" s="17"/>
      <c r="AY16" s="17"/>
      <c r="AZ16" s="17"/>
      <c r="BA16" s="4">
        <f t="shared" si="10"/>
        <v>0</v>
      </c>
      <c r="BB16" s="13">
        <f t="shared" si="11"/>
        <v>0</v>
      </c>
      <c r="BC16" s="17"/>
      <c r="BD16" s="5">
        <f t="shared" si="12"/>
        <v>0</v>
      </c>
      <c r="BE16" s="9"/>
      <c r="BF16" s="17"/>
      <c r="BG16" s="17"/>
      <c r="BH16" s="17"/>
      <c r="BI16" s="6">
        <f t="shared" si="13"/>
        <v>0</v>
      </c>
      <c r="BJ16" s="6">
        <f t="shared" si="14"/>
        <v>0</v>
      </c>
      <c r="BK16" s="19"/>
      <c r="BL16" s="6"/>
      <c r="BM16" s="6"/>
      <c r="BN16" s="6"/>
      <c r="BO16" s="6"/>
      <c r="BP16" s="14" t="s">
        <v>266</v>
      </c>
    </row>
  </sheetData>
  <sortState ref="A7:BP16">
    <sortCondition descending="1" ref="BO7:BO16"/>
  </sortState>
  <mergeCells count="10">
    <mergeCell ref="BF4:BI4"/>
    <mergeCell ref="BL4:BN4"/>
    <mergeCell ref="I1:N1"/>
    <mergeCell ref="AB1:AI1"/>
    <mergeCell ref="AU1:BB1"/>
    <mergeCell ref="G4:R4"/>
    <mergeCell ref="T4:W4"/>
    <mergeCell ref="Z4:AK4"/>
    <mergeCell ref="AM4:AP4"/>
    <mergeCell ref="AS4:BD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0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6.5546875" customWidth="1"/>
    <col min="3" max="3" width="20.44140625" customWidth="1"/>
    <col min="4" max="4" width="14.5546875" customWidth="1"/>
    <col min="5" max="5" width="26.33203125" customWidth="1"/>
    <col min="6" max="6" width="10" customWidth="1"/>
    <col min="7" max="18" width="5.6640625" customWidth="1"/>
    <col min="19" max="19" width="3.109375" customWidth="1"/>
    <col min="20" max="23" width="5.6640625" customWidth="1"/>
    <col min="24" max="24" width="6.6640625" customWidth="1"/>
    <col min="25" max="25" width="3.109375" customWidth="1"/>
    <col min="26" max="37" width="5.6640625" customWidth="1"/>
    <col min="38" max="38" width="3.109375" customWidth="1"/>
    <col min="39" max="42" width="5.6640625" customWidth="1"/>
    <col min="43" max="43" width="6.6640625" customWidth="1"/>
    <col min="44" max="44" width="3.109375" customWidth="1"/>
    <col min="45" max="56" width="5.6640625" customWidth="1"/>
    <col min="57" max="57" width="3.109375" customWidth="1"/>
    <col min="58" max="61" width="5.6640625" customWidth="1"/>
    <col min="62" max="62" width="6.6640625" customWidth="1"/>
    <col min="63" max="63" width="3.109375" customWidth="1"/>
    <col min="64" max="67" width="6.6640625" customWidth="1"/>
    <col min="68" max="68" width="11.5546875" customWidth="1"/>
  </cols>
  <sheetData>
    <row r="1" spans="1:68" x14ac:dyDescent="0.25">
      <c r="A1" t="s">
        <v>121</v>
      </c>
      <c r="D1" t="s">
        <v>14</v>
      </c>
      <c r="E1" s="18" t="s">
        <v>250</v>
      </c>
      <c r="F1" s="18"/>
      <c r="G1" s="59" t="s">
        <v>14</v>
      </c>
      <c r="H1" s="59"/>
      <c r="I1" s="160" t="str">
        <f>E1</f>
        <v>Robyn Bruderer</v>
      </c>
      <c r="J1" s="160"/>
      <c r="K1" s="160"/>
      <c r="L1" s="160"/>
      <c r="M1" s="160"/>
      <c r="N1" s="160"/>
      <c r="O1" s="59"/>
      <c r="P1" s="59"/>
      <c r="Q1" s="59"/>
      <c r="S1" s="9"/>
      <c r="Y1" s="19"/>
      <c r="Z1" t="s">
        <v>15</v>
      </c>
      <c r="AB1" s="160" t="str">
        <f>E2</f>
        <v>Krystle Lander</v>
      </c>
      <c r="AC1" s="160"/>
      <c r="AD1" s="160"/>
      <c r="AE1" s="160"/>
      <c r="AF1" s="160"/>
      <c r="AG1" s="160"/>
      <c r="AH1" s="160"/>
      <c r="AI1" s="160"/>
      <c r="AJ1" s="59"/>
      <c r="AL1" s="9"/>
      <c r="AR1" s="19"/>
      <c r="AS1" t="s">
        <v>16</v>
      </c>
      <c r="AU1" s="160">
        <f>E3</f>
        <v>0</v>
      </c>
      <c r="AV1" s="160"/>
      <c r="AW1" s="160"/>
      <c r="AX1" s="160"/>
      <c r="AY1" s="160"/>
      <c r="AZ1" s="160"/>
      <c r="BA1" s="160"/>
      <c r="BB1" s="160"/>
      <c r="BC1" s="59"/>
      <c r="BE1" s="9"/>
      <c r="BK1" s="19"/>
      <c r="BP1" s="7">
        <f ca="1">NOW()</f>
        <v>42550.800448611109</v>
      </c>
    </row>
    <row r="2" spans="1:68" x14ac:dyDescent="0.25">
      <c r="A2" s="1" t="s">
        <v>149</v>
      </c>
      <c r="B2" s="1"/>
      <c r="D2" t="s">
        <v>15</v>
      </c>
      <c r="E2" s="18" t="s">
        <v>251</v>
      </c>
      <c r="F2" s="18"/>
      <c r="S2" s="9"/>
      <c r="Y2" s="19"/>
      <c r="AL2" s="9"/>
      <c r="AR2" s="19"/>
      <c r="BE2" s="9"/>
      <c r="BK2" s="19"/>
      <c r="BP2" s="8">
        <f ca="1">NOW()</f>
        <v>42550.800448611109</v>
      </c>
    </row>
    <row r="3" spans="1:68" x14ac:dyDescent="0.25">
      <c r="A3" t="s">
        <v>122</v>
      </c>
      <c r="C3" t="s">
        <v>194</v>
      </c>
      <c r="D3" t="s">
        <v>16</v>
      </c>
      <c r="S3" s="9"/>
      <c r="Y3" s="19"/>
      <c r="AL3" s="9"/>
      <c r="AR3" s="19"/>
      <c r="BE3" s="9"/>
      <c r="BK3" s="19"/>
    </row>
    <row r="4" spans="1:68" x14ac:dyDescent="0.25">
      <c r="G4" s="161" t="s">
        <v>9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21"/>
      <c r="T4" s="161" t="s">
        <v>11</v>
      </c>
      <c r="U4" s="161"/>
      <c r="V4" s="161"/>
      <c r="W4" s="161"/>
      <c r="X4" s="60" t="s">
        <v>12</v>
      </c>
      <c r="Y4" s="19"/>
      <c r="Z4" s="161" t="s">
        <v>9</v>
      </c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21"/>
      <c r="AM4" s="161" t="s">
        <v>11</v>
      </c>
      <c r="AN4" s="161"/>
      <c r="AO4" s="161"/>
      <c r="AP4" s="161"/>
      <c r="AQ4" s="60" t="s">
        <v>12</v>
      </c>
      <c r="AR4" s="19"/>
      <c r="AS4" s="161" t="s">
        <v>9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21"/>
      <c r="BF4" s="161" t="s">
        <v>11</v>
      </c>
      <c r="BG4" s="161"/>
      <c r="BH4" s="161"/>
      <c r="BI4" s="161"/>
      <c r="BJ4" s="60" t="s">
        <v>12</v>
      </c>
      <c r="BK4" s="19"/>
      <c r="BL4" s="161" t="s">
        <v>17</v>
      </c>
      <c r="BM4" s="161"/>
      <c r="BN4" s="161"/>
      <c r="BO4" s="60" t="s">
        <v>21</v>
      </c>
    </row>
    <row r="5" spans="1:68" s="60" customFormat="1" x14ac:dyDescent="0.25">
      <c r="A5" s="60" t="s">
        <v>0</v>
      </c>
      <c r="B5" s="60" t="s">
        <v>1</v>
      </c>
      <c r="C5" s="60" t="s">
        <v>2</v>
      </c>
      <c r="D5" s="60" t="s">
        <v>3</v>
      </c>
      <c r="E5" s="60" t="s">
        <v>75</v>
      </c>
      <c r="F5" s="60" t="s">
        <v>76</v>
      </c>
      <c r="G5" s="60" t="s">
        <v>7</v>
      </c>
      <c r="H5" s="60" t="s">
        <v>33</v>
      </c>
      <c r="I5" s="60" t="s">
        <v>37</v>
      </c>
      <c r="J5" s="60" t="s">
        <v>47</v>
      </c>
      <c r="K5" s="60" t="s">
        <v>48</v>
      </c>
      <c r="L5" s="60" t="s">
        <v>49</v>
      </c>
      <c r="M5" s="60" t="s">
        <v>23</v>
      </c>
      <c r="N5" s="60" t="s">
        <v>50</v>
      </c>
      <c r="O5" s="60" t="s">
        <v>43</v>
      </c>
      <c r="P5" s="60" t="s">
        <v>44</v>
      </c>
      <c r="Q5" s="60" t="s">
        <v>2</v>
      </c>
      <c r="R5" s="60" t="s">
        <v>8</v>
      </c>
      <c r="S5" s="21"/>
      <c r="T5" s="60" t="s">
        <v>147</v>
      </c>
      <c r="U5" s="60" t="s">
        <v>153</v>
      </c>
      <c r="V5" s="60" t="s">
        <v>2</v>
      </c>
      <c r="W5" s="60" t="s">
        <v>8</v>
      </c>
      <c r="X5" s="60" t="s">
        <v>13</v>
      </c>
      <c r="Y5" s="20"/>
      <c r="Z5" s="60" t="s">
        <v>7</v>
      </c>
      <c r="AA5" s="60" t="s">
        <v>33</v>
      </c>
      <c r="AB5" s="60" t="s">
        <v>37</v>
      </c>
      <c r="AC5" s="60" t="s">
        <v>47</v>
      </c>
      <c r="AD5" s="60" t="s">
        <v>48</v>
      </c>
      <c r="AE5" s="60" t="s">
        <v>49</v>
      </c>
      <c r="AF5" s="60" t="s">
        <v>23</v>
      </c>
      <c r="AG5" s="60" t="s">
        <v>50</v>
      </c>
      <c r="AH5" s="60" t="s">
        <v>43</v>
      </c>
      <c r="AI5" s="60" t="s">
        <v>44</v>
      </c>
      <c r="AJ5" s="60" t="s">
        <v>2</v>
      </c>
      <c r="AK5" s="60" t="s">
        <v>8</v>
      </c>
      <c r="AL5" s="21"/>
      <c r="AM5" s="60" t="s">
        <v>147</v>
      </c>
      <c r="AN5" s="60" t="s">
        <v>153</v>
      </c>
      <c r="AO5" s="60" t="s">
        <v>2</v>
      </c>
      <c r="AP5" s="60" t="s">
        <v>8</v>
      </c>
      <c r="AQ5" s="60" t="s">
        <v>13</v>
      </c>
      <c r="AR5" s="20"/>
      <c r="AS5" s="60" t="s">
        <v>7</v>
      </c>
      <c r="AT5" s="60" t="s">
        <v>33</v>
      </c>
      <c r="AU5" s="60" t="s">
        <v>37</v>
      </c>
      <c r="AV5" s="60" t="s">
        <v>47</v>
      </c>
      <c r="AW5" s="60" t="s">
        <v>48</v>
      </c>
      <c r="AX5" s="60" t="s">
        <v>49</v>
      </c>
      <c r="AY5" s="60" t="s">
        <v>23</v>
      </c>
      <c r="AZ5" s="60" t="s">
        <v>50</v>
      </c>
      <c r="BA5" s="60" t="s">
        <v>43</v>
      </c>
      <c r="BB5" s="60" t="s">
        <v>44</v>
      </c>
      <c r="BC5" s="60" t="s">
        <v>2</v>
      </c>
      <c r="BD5" s="60" t="s">
        <v>8</v>
      </c>
      <c r="BE5" s="21"/>
      <c r="BF5" s="60" t="s">
        <v>147</v>
      </c>
      <c r="BG5" s="60" t="s">
        <v>153</v>
      </c>
      <c r="BH5" s="60" t="s">
        <v>2</v>
      </c>
      <c r="BI5" s="60" t="s">
        <v>8</v>
      </c>
      <c r="BJ5" s="60" t="s">
        <v>13</v>
      </c>
      <c r="BK5" s="20"/>
      <c r="BL5" s="60" t="s">
        <v>18</v>
      </c>
      <c r="BM5" s="60" t="s">
        <v>19</v>
      </c>
      <c r="BN5" s="60" t="s">
        <v>20</v>
      </c>
      <c r="BO5" s="60" t="s">
        <v>8</v>
      </c>
      <c r="BP5" s="60" t="s">
        <v>22</v>
      </c>
    </row>
    <row r="6" spans="1:68" ht="12.75" customHeight="1" x14ac:dyDescent="0.25">
      <c r="S6" s="9"/>
      <c r="Y6" s="19"/>
      <c r="AL6" s="9"/>
      <c r="AR6" s="19"/>
      <c r="BE6" s="9"/>
      <c r="BK6" s="19"/>
    </row>
    <row r="7" spans="1:68" ht="12.75" customHeight="1" x14ac:dyDescent="0.25">
      <c r="A7" s="120">
        <v>146</v>
      </c>
      <c r="B7" s="120" t="s">
        <v>113</v>
      </c>
      <c r="C7" s="138" t="s">
        <v>134</v>
      </c>
      <c r="D7" s="120" t="s">
        <v>255</v>
      </c>
      <c r="E7" s="122" t="s">
        <v>212</v>
      </c>
      <c r="F7" s="120" t="s">
        <v>133</v>
      </c>
      <c r="G7" s="17">
        <v>5</v>
      </c>
      <c r="H7" s="17">
        <v>6</v>
      </c>
      <c r="I7" s="17">
        <v>6.3</v>
      </c>
      <c r="J7" s="17">
        <v>6.3</v>
      </c>
      <c r="K7" s="17">
        <v>5.5</v>
      </c>
      <c r="L7" s="17">
        <v>6</v>
      </c>
      <c r="M7" s="17">
        <v>6.5</v>
      </c>
      <c r="N7" s="63">
        <v>5.5</v>
      </c>
      <c r="O7" s="4">
        <f t="shared" ref="O7:O20" si="0">SUM(G7:N7)</f>
        <v>47.1</v>
      </c>
      <c r="P7" s="13">
        <f t="shared" ref="P7:P20" si="1">O7/8</f>
        <v>5.8875000000000002</v>
      </c>
      <c r="Q7" s="17">
        <v>5.7</v>
      </c>
      <c r="R7" s="5">
        <f t="shared" ref="R7:R20" si="2">(P7*0.9)+(Q7*0.1)</f>
        <v>5.8687500000000004</v>
      </c>
      <c r="S7" s="9"/>
      <c r="T7" s="17">
        <v>5.3</v>
      </c>
      <c r="U7" s="17">
        <v>7.4</v>
      </c>
      <c r="V7" s="17">
        <v>5.7</v>
      </c>
      <c r="W7" s="6">
        <f t="shared" ref="W7:W20" si="3">(T7*0.25)+(U7*0.65)+(V7*0.1)</f>
        <v>6.705000000000001</v>
      </c>
      <c r="X7" s="6">
        <f t="shared" ref="X7:X20" si="4">(R7+W7)/2</f>
        <v>6.2868750000000002</v>
      </c>
      <c r="Y7" s="19"/>
      <c r="Z7" s="17">
        <v>5.5</v>
      </c>
      <c r="AA7" s="17">
        <v>5.8</v>
      </c>
      <c r="AB7" s="17">
        <v>6.8</v>
      </c>
      <c r="AC7" s="17">
        <v>6</v>
      </c>
      <c r="AD7" s="17">
        <v>6.4</v>
      </c>
      <c r="AE7" s="17">
        <v>6</v>
      </c>
      <c r="AF7" s="17">
        <v>5.9</v>
      </c>
      <c r="AG7" s="17">
        <v>4.8</v>
      </c>
      <c r="AH7" s="4">
        <f t="shared" ref="AH7:AH20" si="5">SUM(Z7:AG7)</f>
        <v>47.199999999999996</v>
      </c>
      <c r="AI7" s="13">
        <f t="shared" ref="AI7:AI20" si="6">AH7/8</f>
        <v>5.8999999999999995</v>
      </c>
      <c r="AJ7" s="17">
        <v>5.8</v>
      </c>
      <c r="AK7" s="5">
        <f t="shared" ref="AK7:AK20" si="7">(AI7*0.9)+(AJ7*0.1)</f>
        <v>5.89</v>
      </c>
      <c r="AL7" s="9"/>
      <c r="AM7" s="17">
        <v>6.3</v>
      </c>
      <c r="AN7" s="17">
        <v>7.4</v>
      </c>
      <c r="AO7" s="17">
        <v>6.2</v>
      </c>
      <c r="AP7" s="6">
        <f t="shared" ref="AP7:AP20" si="8">(AM7*0.25)+(AN7*0.65)+(AO7*0.1)</f>
        <v>7.0050000000000008</v>
      </c>
      <c r="AQ7" s="6">
        <f t="shared" ref="AQ7:AQ20" si="9">(AK7+AP7)/2</f>
        <v>6.4474999999999998</v>
      </c>
      <c r="AR7" s="19"/>
      <c r="AS7" s="17"/>
      <c r="AT7" s="17"/>
      <c r="AU7" s="17"/>
      <c r="AV7" s="17"/>
      <c r="AW7" s="17"/>
      <c r="AX7" s="17"/>
      <c r="AY7" s="17"/>
      <c r="AZ7" s="17"/>
      <c r="BA7" s="4">
        <f t="shared" ref="BA7:BA20" si="10">SUM(AS7:AZ7)</f>
        <v>0</v>
      </c>
      <c r="BB7" s="13">
        <f t="shared" ref="BB7:BB20" si="11">BA7/8</f>
        <v>0</v>
      </c>
      <c r="BC7" s="17"/>
      <c r="BD7" s="5">
        <f t="shared" ref="BD7:BD20" si="12">(BB7*0.9)+(BC7*0.1)</f>
        <v>0</v>
      </c>
      <c r="BE7" s="9"/>
      <c r="BF7" s="17"/>
      <c r="BG7" s="17"/>
      <c r="BH7" s="17"/>
      <c r="BI7" s="6">
        <f t="shared" ref="BI7:BI20" si="13">(BF7*0.25)+(BG7*0.65)+(BH7*0.1)</f>
        <v>0</v>
      </c>
      <c r="BJ7" s="6">
        <f t="shared" ref="BJ7:BJ20" si="14">(BD7+BI7)/2</f>
        <v>0</v>
      </c>
      <c r="BK7" s="19"/>
      <c r="BL7" s="6">
        <f t="shared" ref="BL7:BL20" si="15">X7</f>
        <v>6.2868750000000002</v>
      </c>
      <c r="BM7" s="6">
        <f t="shared" ref="BM7:BM20" si="16">AQ7</f>
        <v>6.4474999999999998</v>
      </c>
      <c r="BN7" s="6"/>
      <c r="BO7" s="6">
        <f t="shared" ref="BO7:BO20" si="17">AVERAGE(BL7:BN7)</f>
        <v>6.3671875</v>
      </c>
      <c r="BP7">
        <v>1</v>
      </c>
    </row>
    <row r="8" spans="1:68" ht="12.75" customHeight="1" x14ac:dyDescent="0.25">
      <c r="A8" s="120">
        <v>148</v>
      </c>
      <c r="B8" s="124" t="s">
        <v>200</v>
      </c>
      <c r="C8" s="138" t="s">
        <v>134</v>
      </c>
      <c r="D8" s="120" t="s">
        <v>255</v>
      </c>
      <c r="E8" s="122" t="s">
        <v>212</v>
      </c>
      <c r="F8" s="120" t="s">
        <v>133</v>
      </c>
      <c r="G8" s="17">
        <v>5.3</v>
      </c>
      <c r="H8" s="17">
        <v>5.3</v>
      </c>
      <c r="I8" s="17">
        <v>5.2</v>
      </c>
      <c r="J8" s="17">
        <v>5.7</v>
      </c>
      <c r="K8" s="17">
        <v>5.5</v>
      </c>
      <c r="L8" s="17">
        <v>5.9</v>
      </c>
      <c r="M8" s="17">
        <v>6.2</v>
      </c>
      <c r="N8" s="63">
        <v>5</v>
      </c>
      <c r="O8" s="4">
        <f t="shared" si="0"/>
        <v>44.1</v>
      </c>
      <c r="P8" s="13">
        <f t="shared" si="1"/>
        <v>5.5125000000000002</v>
      </c>
      <c r="Q8" s="17">
        <v>5.5</v>
      </c>
      <c r="R8" s="5">
        <f t="shared" si="2"/>
        <v>5.5112500000000004</v>
      </c>
      <c r="S8" s="9"/>
      <c r="T8" s="17">
        <v>5</v>
      </c>
      <c r="U8" s="17">
        <v>6.8</v>
      </c>
      <c r="V8" s="17">
        <v>5.5</v>
      </c>
      <c r="W8" s="6">
        <f t="shared" si="3"/>
        <v>6.22</v>
      </c>
      <c r="X8" s="6">
        <f t="shared" si="4"/>
        <v>5.8656249999999996</v>
      </c>
      <c r="Y8" s="19"/>
      <c r="Z8" s="17">
        <v>6.5</v>
      </c>
      <c r="AA8" s="17">
        <v>6.5</v>
      </c>
      <c r="AB8" s="17">
        <v>5.5</v>
      </c>
      <c r="AC8" s="17">
        <v>5.9</v>
      </c>
      <c r="AD8" s="17">
        <v>5.9</v>
      </c>
      <c r="AE8" s="17">
        <v>5.4</v>
      </c>
      <c r="AF8" s="17">
        <v>5.4</v>
      </c>
      <c r="AG8" s="17">
        <v>5</v>
      </c>
      <c r="AH8" s="4">
        <f t="shared" si="5"/>
        <v>46.099999999999994</v>
      </c>
      <c r="AI8" s="13">
        <f t="shared" si="6"/>
        <v>5.7624999999999993</v>
      </c>
      <c r="AJ8" s="17">
        <v>5.8</v>
      </c>
      <c r="AK8" s="5">
        <f t="shared" si="7"/>
        <v>5.7662499999999994</v>
      </c>
      <c r="AL8" s="9"/>
      <c r="AM8" s="17">
        <v>6.4</v>
      </c>
      <c r="AN8" s="17">
        <v>7.2</v>
      </c>
      <c r="AO8" s="17">
        <v>6.2</v>
      </c>
      <c r="AP8" s="6">
        <f t="shared" si="8"/>
        <v>6.9000000000000012</v>
      </c>
      <c r="AQ8" s="6">
        <f t="shared" si="9"/>
        <v>6.3331250000000008</v>
      </c>
      <c r="AR8" s="19"/>
      <c r="AS8" s="17"/>
      <c r="AT8" s="17"/>
      <c r="AU8" s="17"/>
      <c r="AV8" s="17"/>
      <c r="AW8" s="17"/>
      <c r="AX8" s="17"/>
      <c r="AY8" s="17"/>
      <c r="AZ8" s="17"/>
      <c r="BA8" s="4">
        <f t="shared" si="10"/>
        <v>0</v>
      </c>
      <c r="BB8" s="13">
        <f t="shared" si="11"/>
        <v>0</v>
      </c>
      <c r="BC8" s="17"/>
      <c r="BD8" s="5">
        <f t="shared" si="12"/>
        <v>0</v>
      </c>
      <c r="BE8" s="9"/>
      <c r="BF8" s="17"/>
      <c r="BG8" s="17"/>
      <c r="BH8" s="17"/>
      <c r="BI8" s="6">
        <f t="shared" si="13"/>
        <v>0</v>
      </c>
      <c r="BJ8" s="6">
        <f t="shared" si="14"/>
        <v>0</v>
      </c>
      <c r="BK8" s="19"/>
      <c r="BL8" s="6">
        <f t="shared" si="15"/>
        <v>5.8656249999999996</v>
      </c>
      <c r="BM8" s="6">
        <f t="shared" si="16"/>
        <v>6.3331250000000008</v>
      </c>
      <c r="BN8" s="6"/>
      <c r="BO8" s="6">
        <f t="shared" si="17"/>
        <v>6.0993750000000002</v>
      </c>
      <c r="BP8">
        <v>2</v>
      </c>
    </row>
    <row r="9" spans="1:68" ht="12.75" customHeight="1" x14ac:dyDescent="0.25">
      <c r="A9" s="120">
        <v>117</v>
      </c>
      <c r="B9" s="120" t="s">
        <v>192</v>
      </c>
      <c r="C9" s="138" t="s">
        <v>154</v>
      </c>
      <c r="D9" s="120" t="s">
        <v>138</v>
      </c>
      <c r="E9" s="122" t="s">
        <v>214</v>
      </c>
      <c r="F9" s="120" t="s">
        <v>136</v>
      </c>
      <c r="G9" s="17">
        <v>5</v>
      </c>
      <c r="H9" s="17">
        <v>5</v>
      </c>
      <c r="I9" s="17">
        <v>4.8</v>
      </c>
      <c r="J9" s="17">
        <v>5</v>
      </c>
      <c r="K9" s="17">
        <v>5.5</v>
      </c>
      <c r="L9" s="17">
        <v>5.5</v>
      </c>
      <c r="M9" s="17">
        <v>4.3</v>
      </c>
      <c r="N9" s="63">
        <v>4.8</v>
      </c>
      <c r="O9" s="4">
        <f t="shared" si="0"/>
        <v>39.9</v>
      </c>
      <c r="P9" s="13">
        <f t="shared" si="1"/>
        <v>4.9874999999999998</v>
      </c>
      <c r="Q9" s="17">
        <v>5.3</v>
      </c>
      <c r="R9" s="5">
        <f t="shared" si="2"/>
        <v>5.0187499999999998</v>
      </c>
      <c r="S9" s="9"/>
      <c r="T9" s="17">
        <v>5.7</v>
      </c>
      <c r="U9" s="17">
        <v>7.45</v>
      </c>
      <c r="V9" s="17">
        <v>5.9</v>
      </c>
      <c r="W9" s="6">
        <f t="shared" si="3"/>
        <v>6.8574999999999999</v>
      </c>
      <c r="X9" s="6">
        <f t="shared" si="4"/>
        <v>5.9381249999999994</v>
      </c>
      <c r="Y9" s="19"/>
      <c r="Z9" s="17">
        <v>5.5</v>
      </c>
      <c r="AA9" s="17">
        <v>4.5</v>
      </c>
      <c r="AB9" s="17">
        <v>5.4</v>
      </c>
      <c r="AC9" s="17">
        <v>5.8</v>
      </c>
      <c r="AD9" s="17">
        <v>5.8</v>
      </c>
      <c r="AE9" s="17">
        <v>5.8</v>
      </c>
      <c r="AF9" s="17">
        <v>5</v>
      </c>
      <c r="AG9" s="17">
        <v>5.5</v>
      </c>
      <c r="AH9" s="4">
        <f t="shared" si="5"/>
        <v>43.3</v>
      </c>
      <c r="AI9" s="13">
        <f t="shared" si="6"/>
        <v>5.4124999999999996</v>
      </c>
      <c r="AJ9" s="17">
        <v>6.5</v>
      </c>
      <c r="AK9" s="5">
        <f t="shared" si="7"/>
        <v>5.5212500000000002</v>
      </c>
      <c r="AL9" s="9"/>
      <c r="AM9" s="17">
        <v>5.6</v>
      </c>
      <c r="AN9" s="17">
        <v>7.5</v>
      </c>
      <c r="AO9" s="17">
        <v>6</v>
      </c>
      <c r="AP9" s="6">
        <f t="shared" si="8"/>
        <v>6.875</v>
      </c>
      <c r="AQ9" s="6">
        <f t="shared" si="9"/>
        <v>6.1981250000000001</v>
      </c>
      <c r="AR9" s="19"/>
      <c r="AS9" s="17"/>
      <c r="AT9" s="17"/>
      <c r="AU9" s="17"/>
      <c r="AV9" s="17"/>
      <c r="AW9" s="17"/>
      <c r="AX9" s="17"/>
      <c r="AY9" s="17"/>
      <c r="AZ9" s="17"/>
      <c r="BA9" s="4">
        <f t="shared" si="10"/>
        <v>0</v>
      </c>
      <c r="BB9" s="13">
        <f t="shared" si="11"/>
        <v>0</v>
      </c>
      <c r="BC9" s="17"/>
      <c r="BD9" s="5">
        <f t="shared" si="12"/>
        <v>0</v>
      </c>
      <c r="BE9" s="9"/>
      <c r="BF9" s="17"/>
      <c r="BG9" s="17"/>
      <c r="BH9" s="17"/>
      <c r="BI9" s="6">
        <f t="shared" si="13"/>
        <v>0</v>
      </c>
      <c r="BJ9" s="6">
        <f t="shared" si="14"/>
        <v>0</v>
      </c>
      <c r="BK9" s="19"/>
      <c r="BL9" s="6">
        <f t="shared" si="15"/>
        <v>5.9381249999999994</v>
      </c>
      <c r="BM9" s="6">
        <f t="shared" si="16"/>
        <v>6.1981250000000001</v>
      </c>
      <c r="BN9" s="6"/>
      <c r="BO9" s="6">
        <f t="shared" si="17"/>
        <v>6.0681250000000002</v>
      </c>
      <c r="BP9">
        <v>3</v>
      </c>
    </row>
    <row r="10" spans="1:68" ht="12.75" customHeight="1" x14ac:dyDescent="0.25">
      <c r="A10" s="120">
        <v>150</v>
      </c>
      <c r="B10" s="120" t="s">
        <v>77</v>
      </c>
      <c r="C10" s="138" t="s">
        <v>144</v>
      </c>
      <c r="D10" s="120" t="s">
        <v>205</v>
      </c>
      <c r="E10" s="122" t="s">
        <v>208</v>
      </c>
      <c r="F10" s="120" t="s">
        <v>136</v>
      </c>
      <c r="G10" s="17">
        <v>5.3</v>
      </c>
      <c r="H10" s="17">
        <v>6.2</v>
      </c>
      <c r="I10" s="17">
        <v>5.5</v>
      </c>
      <c r="J10" s="17">
        <v>6</v>
      </c>
      <c r="K10" s="17">
        <v>6</v>
      </c>
      <c r="L10" s="17">
        <v>6.2</v>
      </c>
      <c r="M10" s="17">
        <v>6</v>
      </c>
      <c r="N10" s="63">
        <v>5.7</v>
      </c>
      <c r="O10" s="4">
        <f t="shared" si="0"/>
        <v>46.900000000000006</v>
      </c>
      <c r="P10" s="13">
        <f t="shared" si="1"/>
        <v>5.8625000000000007</v>
      </c>
      <c r="Q10" s="17">
        <v>6</v>
      </c>
      <c r="R10" s="5">
        <f t="shared" si="2"/>
        <v>5.8762500000000006</v>
      </c>
      <c r="S10" s="9"/>
      <c r="T10" s="17">
        <v>5</v>
      </c>
      <c r="U10" s="17">
        <v>6.2</v>
      </c>
      <c r="V10" s="17">
        <v>6</v>
      </c>
      <c r="W10" s="6">
        <f t="shared" si="3"/>
        <v>5.8800000000000008</v>
      </c>
      <c r="X10" s="6">
        <f t="shared" si="4"/>
        <v>5.8781250000000007</v>
      </c>
      <c r="Y10" s="19"/>
      <c r="Z10" s="17">
        <v>6.3</v>
      </c>
      <c r="AA10" s="17">
        <v>6.2</v>
      </c>
      <c r="AB10" s="17">
        <v>5.8</v>
      </c>
      <c r="AC10" s="17">
        <v>5.5</v>
      </c>
      <c r="AD10" s="17">
        <v>5.5</v>
      </c>
      <c r="AE10" s="17">
        <v>5.8</v>
      </c>
      <c r="AF10" s="17">
        <v>6</v>
      </c>
      <c r="AG10" s="17">
        <v>5</v>
      </c>
      <c r="AH10" s="4">
        <f t="shared" si="5"/>
        <v>46.1</v>
      </c>
      <c r="AI10" s="13">
        <f t="shared" si="6"/>
        <v>5.7625000000000002</v>
      </c>
      <c r="AJ10" s="17">
        <v>6</v>
      </c>
      <c r="AK10" s="5">
        <f t="shared" si="7"/>
        <v>5.7862500000000008</v>
      </c>
      <c r="AL10" s="9"/>
      <c r="AM10" s="17">
        <v>5.0999999999999996</v>
      </c>
      <c r="AN10" s="17">
        <v>6.8</v>
      </c>
      <c r="AO10" s="17">
        <v>6</v>
      </c>
      <c r="AP10" s="6">
        <f t="shared" si="8"/>
        <v>6.2949999999999999</v>
      </c>
      <c r="AQ10" s="6">
        <f t="shared" si="9"/>
        <v>6.0406250000000004</v>
      </c>
      <c r="AR10" s="19"/>
      <c r="AS10" s="17"/>
      <c r="AT10" s="17"/>
      <c r="AU10" s="17"/>
      <c r="AV10" s="17"/>
      <c r="AW10" s="17"/>
      <c r="AX10" s="17"/>
      <c r="AY10" s="17"/>
      <c r="AZ10" s="17"/>
      <c r="BA10" s="4">
        <f t="shared" si="10"/>
        <v>0</v>
      </c>
      <c r="BB10" s="13">
        <f t="shared" si="11"/>
        <v>0</v>
      </c>
      <c r="BC10" s="17"/>
      <c r="BD10" s="5">
        <f t="shared" si="12"/>
        <v>0</v>
      </c>
      <c r="BE10" s="9"/>
      <c r="BF10" s="17"/>
      <c r="BG10" s="17"/>
      <c r="BH10" s="17"/>
      <c r="BI10" s="6">
        <f t="shared" si="13"/>
        <v>0</v>
      </c>
      <c r="BJ10" s="6">
        <f t="shared" si="14"/>
        <v>0</v>
      </c>
      <c r="BK10" s="19"/>
      <c r="BL10" s="6">
        <f t="shared" si="15"/>
        <v>5.8781250000000007</v>
      </c>
      <c r="BM10" s="6">
        <f t="shared" si="16"/>
        <v>6.0406250000000004</v>
      </c>
      <c r="BN10" s="6"/>
      <c r="BO10" s="6">
        <f t="shared" si="17"/>
        <v>5.9593750000000005</v>
      </c>
      <c r="BP10">
        <v>4</v>
      </c>
    </row>
    <row r="11" spans="1:68" ht="12.75" customHeight="1" x14ac:dyDescent="0.25">
      <c r="A11" s="120">
        <v>159</v>
      </c>
      <c r="B11" s="139" t="s">
        <v>84</v>
      </c>
      <c r="C11" s="140" t="s">
        <v>191</v>
      </c>
      <c r="D11" s="120" t="s">
        <v>204</v>
      </c>
      <c r="E11" s="122" t="s">
        <v>85</v>
      </c>
      <c r="F11" s="124" t="s">
        <v>133</v>
      </c>
      <c r="G11" s="17">
        <v>5</v>
      </c>
      <c r="H11" s="17">
        <v>6.5</v>
      </c>
      <c r="I11" s="17">
        <v>6</v>
      </c>
      <c r="J11" s="17">
        <v>6.2</v>
      </c>
      <c r="K11" s="17">
        <v>6</v>
      </c>
      <c r="L11" s="17">
        <v>0</v>
      </c>
      <c r="M11" s="17">
        <v>6.5</v>
      </c>
      <c r="N11" s="63">
        <v>5</v>
      </c>
      <c r="O11" s="4">
        <f t="shared" si="0"/>
        <v>41.2</v>
      </c>
      <c r="P11" s="13">
        <f t="shared" si="1"/>
        <v>5.15</v>
      </c>
      <c r="Q11" s="17">
        <v>5</v>
      </c>
      <c r="R11" s="5">
        <f t="shared" si="2"/>
        <v>5.1350000000000007</v>
      </c>
      <c r="S11" s="9"/>
      <c r="T11" s="17">
        <v>5.6</v>
      </c>
      <c r="U11" s="17">
        <v>6.7</v>
      </c>
      <c r="V11" s="17">
        <v>5.2</v>
      </c>
      <c r="W11" s="6">
        <f t="shared" si="3"/>
        <v>6.2750000000000004</v>
      </c>
      <c r="X11" s="6">
        <f t="shared" si="4"/>
        <v>5.7050000000000001</v>
      </c>
      <c r="Y11" s="19"/>
      <c r="Z11" s="17">
        <v>5.5</v>
      </c>
      <c r="AA11" s="17">
        <v>6.9</v>
      </c>
      <c r="AB11" s="17">
        <v>6.2</v>
      </c>
      <c r="AC11" s="17">
        <v>5.9</v>
      </c>
      <c r="AD11" s="17">
        <v>6</v>
      </c>
      <c r="AE11" s="17">
        <v>5.5</v>
      </c>
      <c r="AF11" s="17">
        <v>6.2</v>
      </c>
      <c r="AG11" s="17">
        <v>6</v>
      </c>
      <c r="AH11" s="4">
        <f t="shared" si="5"/>
        <v>48.2</v>
      </c>
      <c r="AI11" s="13">
        <f t="shared" si="6"/>
        <v>6.0250000000000004</v>
      </c>
      <c r="AJ11" s="17">
        <v>4.9000000000000004</v>
      </c>
      <c r="AK11" s="5">
        <f t="shared" si="7"/>
        <v>5.9125000000000005</v>
      </c>
      <c r="AL11" s="9"/>
      <c r="AM11" s="17">
        <v>5.3</v>
      </c>
      <c r="AN11" s="17">
        <v>6.8</v>
      </c>
      <c r="AO11" s="17">
        <v>5.3</v>
      </c>
      <c r="AP11" s="6">
        <f t="shared" si="8"/>
        <v>6.2750000000000004</v>
      </c>
      <c r="AQ11" s="6">
        <f t="shared" si="9"/>
        <v>6.09375</v>
      </c>
      <c r="AR11" s="19"/>
      <c r="AS11" s="17"/>
      <c r="AT11" s="17"/>
      <c r="AU11" s="17"/>
      <c r="AV11" s="17"/>
      <c r="AW11" s="17"/>
      <c r="AX11" s="17"/>
      <c r="AY11" s="17"/>
      <c r="AZ11" s="17"/>
      <c r="BA11" s="4">
        <f t="shared" si="10"/>
        <v>0</v>
      </c>
      <c r="BB11" s="13">
        <f t="shared" si="11"/>
        <v>0</v>
      </c>
      <c r="BC11" s="17"/>
      <c r="BD11" s="5">
        <f t="shared" si="12"/>
        <v>0</v>
      </c>
      <c r="BE11" s="9"/>
      <c r="BF11" s="17"/>
      <c r="BG11" s="17"/>
      <c r="BH11" s="17"/>
      <c r="BI11" s="6">
        <f t="shared" si="13"/>
        <v>0</v>
      </c>
      <c r="BJ11" s="6">
        <f t="shared" si="14"/>
        <v>0</v>
      </c>
      <c r="BK11" s="19"/>
      <c r="BL11" s="6">
        <f t="shared" si="15"/>
        <v>5.7050000000000001</v>
      </c>
      <c r="BM11" s="6">
        <f t="shared" si="16"/>
        <v>6.09375</v>
      </c>
      <c r="BN11" s="6"/>
      <c r="BO11" s="6">
        <f t="shared" si="17"/>
        <v>5.899375</v>
      </c>
    </row>
    <row r="12" spans="1:68" ht="12.75" customHeight="1" x14ac:dyDescent="0.25">
      <c r="A12" s="120">
        <v>111</v>
      </c>
      <c r="B12" s="120" t="s">
        <v>196</v>
      </c>
      <c r="C12" s="138" t="s">
        <v>182</v>
      </c>
      <c r="D12" s="120" t="s">
        <v>183</v>
      </c>
      <c r="E12" s="122" t="s">
        <v>209</v>
      </c>
      <c r="F12" s="120" t="s">
        <v>136</v>
      </c>
      <c r="G12" s="17">
        <v>4.9000000000000004</v>
      </c>
      <c r="H12" s="17">
        <v>5.2</v>
      </c>
      <c r="I12" s="17">
        <v>6</v>
      </c>
      <c r="J12" s="17">
        <v>5.7</v>
      </c>
      <c r="K12" s="17">
        <v>5.7</v>
      </c>
      <c r="L12" s="17">
        <v>6</v>
      </c>
      <c r="M12" s="17">
        <v>6.5</v>
      </c>
      <c r="N12" s="63">
        <v>5</v>
      </c>
      <c r="O12" s="4">
        <f t="shared" si="0"/>
        <v>45</v>
      </c>
      <c r="P12" s="13">
        <f t="shared" si="1"/>
        <v>5.625</v>
      </c>
      <c r="Q12" s="17">
        <v>5.6</v>
      </c>
      <c r="R12" s="5">
        <f t="shared" si="2"/>
        <v>5.6224999999999996</v>
      </c>
      <c r="S12" s="9"/>
      <c r="T12" s="17">
        <v>5.4</v>
      </c>
      <c r="U12" s="17">
        <v>6.6</v>
      </c>
      <c r="V12" s="17">
        <v>5.6</v>
      </c>
      <c r="W12" s="6">
        <f t="shared" si="3"/>
        <v>6.2</v>
      </c>
      <c r="X12" s="6">
        <f t="shared" si="4"/>
        <v>5.9112499999999999</v>
      </c>
      <c r="Y12" s="19"/>
      <c r="Z12" s="17">
        <v>6.4</v>
      </c>
      <c r="AA12" s="17">
        <v>6.2</v>
      </c>
      <c r="AB12" s="17">
        <v>6.8</v>
      </c>
      <c r="AC12" s="17">
        <v>4</v>
      </c>
      <c r="AD12" s="17">
        <v>5.8</v>
      </c>
      <c r="AE12" s="17">
        <v>5.8</v>
      </c>
      <c r="AF12" s="17">
        <v>6</v>
      </c>
      <c r="AG12" s="17">
        <v>5.5</v>
      </c>
      <c r="AH12" s="4">
        <f t="shared" si="5"/>
        <v>46.5</v>
      </c>
      <c r="AI12" s="13">
        <f t="shared" si="6"/>
        <v>5.8125</v>
      </c>
      <c r="AJ12" s="17">
        <v>5.5</v>
      </c>
      <c r="AK12" s="5">
        <f t="shared" si="7"/>
        <v>5.78125</v>
      </c>
      <c r="AL12" s="9"/>
      <c r="AM12" s="17">
        <v>4.4000000000000004</v>
      </c>
      <c r="AN12" s="17">
        <v>6</v>
      </c>
      <c r="AO12" s="17">
        <v>5.3</v>
      </c>
      <c r="AP12" s="6">
        <f t="shared" si="8"/>
        <v>5.53</v>
      </c>
      <c r="AQ12" s="6">
        <f t="shared" si="9"/>
        <v>5.6556250000000006</v>
      </c>
      <c r="AR12" s="19"/>
      <c r="AS12" s="17"/>
      <c r="AT12" s="17"/>
      <c r="AU12" s="17"/>
      <c r="AV12" s="17"/>
      <c r="AW12" s="17"/>
      <c r="AX12" s="17"/>
      <c r="AY12" s="17"/>
      <c r="AZ12" s="17"/>
      <c r="BA12" s="4">
        <f t="shared" si="10"/>
        <v>0</v>
      </c>
      <c r="BB12" s="13">
        <f t="shared" si="11"/>
        <v>0</v>
      </c>
      <c r="BC12" s="17"/>
      <c r="BD12" s="5">
        <f t="shared" si="12"/>
        <v>0</v>
      </c>
      <c r="BE12" s="9"/>
      <c r="BF12" s="17"/>
      <c r="BG12" s="17"/>
      <c r="BH12" s="17"/>
      <c r="BI12" s="6">
        <f t="shared" si="13"/>
        <v>0</v>
      </c>
      <c r="BJ12" s="6">
        <f t="shared" si="14"/>
        <v>0</v>
      </c>
      <c r="BK12" s="19"/>
      <c r="BL12" s="6">
        <f t="shared" si="15"/>
        <v>5.9112499999999999</v>
      </c>
      <c r="BM12" s="6">
        <f t="shared" si="16"/>
        <v>5.6556250000000006</v>
      </c>
      <c r="BN12" s="6"/>
      <c r="BO12" s="6">
        <f t="shared" si="17"/>
        <v>5.7834374999999998</v>
      </c>
    </row>
    <row r="13" spans="1:68" ht="12.75" customHeight="1" x14ac:dyDescent="0.25">
      <c r="A13" s="120">
        <v>145</v>
      </c>
      <c r="B13" s="120" t="s">
        <v>199</v>
      </c>
      <c r="C13" s="138" t="s">
        <v>134</v>
      </c>
      <c r="D13" s="120" t="s">
        <v>206</v>
      </c>
      <c r="E13" s="122" t="s">
        <v>107</v>
      </c>
      <c r="F13" s="120" t="s">
        <v>136</v>
      </c>
      <c r="G13" s="17">
        <v>4.5</v>
      </c>
      <c r="H13" s="17">
        <v>4.8</v>
      </c>
      <c r="I13" s="17">
        <v>5.3</v>
      </c>
      <c r="J13" s="17">
        <v>5</v>
      </c>
      <c r="K13" s="17">
        <v>5</v>
      </c>
      <c r="L13" s="17">
        <v>5</v>
      </c>
      <c r="M13" s="17">
        <v>3.7</v>
      </c>
      <c r="N13" s="63">
        <v>4.5</v>
      </c>
      <c r="O13" s="4">
        <f t="shared" si="0"/>
        <v>37.800000000000004</v>
      </c>
      <c r="P13" s="13">
        <f t="shared" si="1"/>
        <v>4.7250000000000005</v>
      </c>
      <c r="Q13" s="17">
        <v>5.2</v>
      </c>
      <c r="R13" s="5">
        <f t="shared" si="2"/>
        <v>4.7725000000000009</v>
      </c>
      <c r="S13" s="9"/>
      <c r="T13" s="17">
        <v>5.3</v>
      </c>
      <c r="U13" s="17">
        <v>5.4</v>
      </c>
      <c r="V13" s="17">
        <v>5</v>
      </c>
      <c r="W13" s="6">
        <f t="shared" si="3"/>
        <v>5.335</v>
      </c>
      <c r="X13" s="6">
        <f t="shared" si="4"/>
        <v>5.0537500000000009</v>
      </c>
      <c r="Y13" s="19"/>
      <c r="Z13" s="17">
        <v>5.4</v>
      </c>
      <c r="AA13" s="17">
        <v>5</v>
      </c>
      <c r="AB13" s="17">
        <v>5.8</v>
      </c>
      <c r="AC13" s="17">
        <v>5.6</v>
      </c>
      <c r="AD13" s="17">
        <v>5.4</v>
      </c>
      <c r="AE13" s="17">
        <v>6.4</v>
      </c>
      <c r="AF13" s="17">
        <v>5.2</v>
      </c>
      <c r="AG13" s="17">
        <v>6</v>
      </c>
      <c r="AH13" s="4">
        <f t="shared" si="5"/>
        <v>44.8</v>
      </c>
      <c r="AI13" s="13">
        <f t="shared" si="6"/>
        <v>5.6</v>
      </c>
      <c r="AJ13" s="17">
        <v>6.4</v>
      </c>
      <c r="AK13" s="5">
        <f t="shared" si="7"/>
        <v>5.68</v>
      </c>
      <c r="AL13" s="9"/>
      <c r="AM13" s="17">
        <v>5.9</v>
      </c>
      <c r="AN13" s="17">
        <v>8</v>
      </c>
      <c r="AO13" s="17">
        <v>6.4</v>
      </c>
      <c r="AP13" s="6">
        <f t="shared" si="8"/>
        <v>7.3150000000000013</v>
      </c>
      <c r="AQ13" s="6">
        <f t="shared" si="9"/>
        <v>6.4975000000000005</v>
      </c>
      <c r="AR13" s="19"/>
      <c r="AS13" s="17"/>
      <c r="AT13" s="17"/>
      <c r="AU13" s="17"/>
      <c r="AV13" s="17"/>
      <c r="AW13" s="17"/>
      <c r="AX13" s="17"/>
      <c r="AY13" s="17"/>
      <c r="AZ13" s="17"/>
      <c r="BA13" s="4">
        <f t="shared" si="10"/>
        <v>0</v>
      </c>
      <c r="BB13" s="13">
        <f t="shared" si="11"/>
        <v>0</v>
      </c>
      <c r="BC13" s="17"/>
      <c r="BD13" s="5">
        <f t="shared" si="12"/>
        <v>0</v>
      </c>
      <c r="BE13" s="9"/>
      <c r="BF13" s="17"/>
      <c r="BG13" s="17"/>
      <c r="BH13" s="17"/>
      <c r="BI13" s="6">
        <f t="shared" si="13"/>
        <v>0</v>
      </c>
      <c r="BJ13" s="6">
        <f t="shared" si="14"/>
        <v>0</v>
      </c>
      <c r="BK13" s="19"/>
      <c r="BL13" s="6">
        <f t="shared" si="15"/>
        <v>5.0537500000000009</v>
      </c>
      <c r="BM13" s="6">
        <f t="shared" si="16"/>
        <v>6.4975000000000005</v>
      </c>
      <c r="BN13" s="6"/>
      <c r="BO13" s="6">
        <f t="shared" si="17"/>
        <v>5.7756250000000007</v>
      </c>
    </row>
    <row r="14" spans="1:68" ht="12.75" customHeight="1" x14ac:dyDescent="0.25">
      <c r="A14" s="120">
        <v>137</v>
      </c>
      <c r="B14" s="120" t="s">
        <v>102</v>
      </c>
      <c r="C14" s="138" t="s">
        <v>134</v>
      </c>
      <c r="D14" s="120" t="s">
        <v>255</v>
      </c>
      <c r="E14" s="122" t="s">
        <v>103</v>
      </c>
      <c r="F14" s="120" t="s">
        <v>133</v>
      </c>
      <c r="G14" s="17">
        <v>4.5</v>
      </c>
      <c r="H14" s="17">
        <v>4.7</v>
      </c>
      <c r="I14" s="17">
        <v>5.2</v>
      </c>
      <c r="J14" s="17">
        <v>5</v>
      </c>
      <c r="K14" s="17">
        <v>5</v>
      </c>
      <c r="L14" s="17">
        <v>5</v>
      </c>
      <c r="M14" s="17">
        <v>5.3</v>
      </c>
      <c r="N14" s="63">
        <v>4.9000000000000004</v>
      </c>
      <c r="O14" s="4">
        <f t="shared" si="0"/>
        <v>39.599999999999994</v>
      </c>
      <c r="P14" s="13">
        <f t="shared" si="1"/>
        <v>4.9499999999999993</v>
      </c>
      <c r="Q14" s="17">
        <v>5.8</v>
      </c>
      <c r="R14" s="5">
        <f t="shared" si="2"/>
        <v>5.0349999999999993</v>
      </c>
      <c r="S14" s="9"/>
      <c r="T14" s="17">
        <v>5</v>
      </c>
      <c r="U14" s="17">
        <v>6.6</v>
      </c>
      <c r="V14" s="17">
        <v>5.6</v>
      </c>
      <c r="W14" s="6">
        <f t="shared" si="3"/>
        <v>6.1</v>
      </c>
      <c r="X14" s="6">
        <f t="shared" si="4"/>
        <v>5.567499999999999</v>
      </c>
      <c r="Y14" s="19"/>
      <c r="Z14" s="17">
        <v>3.8</v>
      </c>
      <c r="AA14" s="17">
        <v>4.2</v>
      </c>
      <c r="AB14" s="17">
        <v>5.8</v>
      </c>
      <c r="AC14" s="17">
        <v>4.8</v>
      </c>
      <c r="AD14" s="17">
        <v>4.8</v>
      </c>
      <c r="AE14" s="17">
        <v>5.2</v>
      </c>
      <c r="AF14" s="17">
        <v>5.8</v>
      </c>
      <c r="AG14" s="17">
        <v>5</v>
      </c>
      <c r="AH14" s="4">
        <f t="shared" si="5"/>
        <v>39.4</v>
      </c>
      <c r="AI14" s="13">
        <f t="shared" si="6"/>
        <v>4.9249999999999998</v>
      </c>
      <c r="AJ14" s="17">
        <v>5.8</v>
      </c>
      <c r="AK14" s="5">
        <f t="shared" si="7"/>
        <v>5.0125000000000002</v>
      </c>
      <c r="AL14" s="9"/>
      <c r="AM14" s="17">
        <v>4.9000000000000004</v>
      </c>
      <c r="AN14" s="17">
        <v>6.7</v>
      </c>
      <c r="AO14" s="17">
        <v>6.2</v>
      </c>
      <c r="AP14" s="6">
        <f t="shared" si="8"/>
        <v>6.2</v>
      </c>
      <c r="AQ14" s="6">
        <f t="shared" si="9"/>
        <v>5.6062500000000002</v>
      </c>
      <c r="AR14" s="19"/>
      <c r="AS14" s="17"/>
      <c r="AT14" s="17"/>
      <c r="AU14" s="17"/>
      <c r="AV14" s="17"/>
      <c r="AW14" s="17"/>
      <c r="AX14" s="17"/>
      <c r="AY14" s="17"/>
      <c r="AZ14" s="17"/>
      <c r="BA14" s="4">
        <f t="shared" si="10"/>
        <v>0</v>
      </c>
      <c r="BB14" s="13">
        <f t="shared" si="11"/>
        <v>0</v>
      </c>
      <c r="BC14" s="17"/>
      <c r="BD14" s="5">
        <f t="shared" si="12"/>
        <v>0</v>
      </c>
      <c r="BE14" s="9"/>
      <c r="BF14" s="17"/>
      <c r="BG14" s="17"/>
      <c r="BH14" s="17"/>
      <c r="BI14" s="6">
        <f t="shared" si="13"/>
        <v>0</v>
      </c>
      <c r="BJ14" s="6">
        <f t="shared" si="14"/>
        <v>0</v>
      </c>
      <c r="BK14" s="19"/>
      <c r="BL14" s="6">
        <f t="shared" si="15"/>
        <v>5.567499999999999</v>
      </c>
      <c r="BM14" s="6">
        <f t="shared" si="16"/>
        <v>5.6062500000000002</v>
      </c>
      <c r="BN14" s="6"/>
      <c r="BO14" s="6">
        <f t="shared" si="17"/>
        <v>5.5868749999999991</v>
      </c>
    </row>
    <row r="15" spans="1:68" ht="12.75" customHeight="1" x14ac:dyDescent="0.25">
      <c r="A15" s="120">
        <v>131</v>
      </c>
      <c r="B15" s="120" t="s">
        <v>202</v>
      </c>
      <c r="C15" s="138" t="s">
        <v>253</v>
      </c>
      <c r="D15" s="120" t="s">
        <v>254</v>
      </c>
      <c r="E15" s="122" t="s">
        <v>213</v>
      </c>
      <c r="F15" s="120" t="s">
        <v>133</v>
      </c>
      <c r="G15" s="17">
        <v>5</v>
      </c>
      <c r="H15" s="17">
        <v>5.4</v>
      </c>
      <c r="I15" s="17">
        <v>4</v>
      </c>
      <c r="J15" s="17">
        <v>5</v>
      </c>
      <c r="K15" s="17">
        <v>5.3</v>
      </c>
      <c r="L15" s="17">
        <v>5.3</v>
      </c>
      <c r="M15" s="17">
        <v>6</v>
      </c>
      <c r="N15" s="63">
        <v>5.2</v>
      </c>
      <c r="O15" s="4">
        <f t="shared" si="0"/>
        <v>41.2</v>
      </c>
      <c r="P15" s="13">
        <f t="shared" si="1"/>
        <v>5.15</v>
      </c>
      <c r="Q15" s="17">
        <v>5.2</v>
      </c>
      <c r="R15" s="5">
        <f t="shared" si="2"/>
        <v>5.1550000000000011</v>
      </c>
      <c r="S15" s="9"/>
      <c r="T15" s="17">
        <v>5</v>
      </c>
      <c r="U15" s="17">
        <v>4.5</v>
      </c>
      <c r="V15" s="17">
        <v>5.3</v>
      </c>
      <c r="W15" s="6">
        <f t="shared" si="3"/>
        <v>4.705000000000001</v>
      </c>
      <c r="X15" s="6">
        <f t="shared" si="4"/>
        <v>4.9300000000000015</v>
      </c>
      <c r="Y15" s="19"/>
      <c r="Z15" s="17">
        <v>6.8</v>
      </c>
      <c r="AA15" s="17">
        <v>4.9000000000000004</v>
      </c>
      <c r="AB15" s="17">
        <v>5.9</v>
      </c>
      <c r="AC15" s="17">
        <v>4.8</v>
      </c>
      <c r="AD15" s="17">
        <v>5.5</v>
      </c>
      <c r="AE15" s="17">
        <v>6</v>
      </c>
      <c r="AF15" s="17">
        <v>5.5</v>
      </c>
      <c r="AG15" s="17">
        <v>6</v>
      </c>
      <c r="AH15" s="4">
        <f t="shared" si="5"/>
        <v>45.400000000000006</v>
      </c>
      <c r="AI15" s="13">
        <f t="shared" si="6"/>
        <v>5.6750000000000007</v>
      </c>
      <c r="AJ15" s="17">
        <v>4.8</v>
      </c>
      <c r="AK15" s="5">
        <f t="shared" si="7"/>
        <v>5.5875000000000004</v>
      </c>
      <c r="AL15" s="9"/>
      <c r="AM15" s="17">
        <v>6</v>
      </c>
      <c r="AN15" s="17">
        <v>6.7</v>
      </c>
      <c r="AO15" s="17">
        <v>5</v>
      </c>
      <c r="AP15" s="6">
        <f t="shared" si="8"/>
        <v>6.3550000000000004</v>
      </c>
      <c r="AQ15" s="6">
        <f t="shared" si="9"/>
        <v>5.9712500000000004</v>
      </c>
      <c r="AR15" s="19"/>
      <c r="AS15" s="17"/>
      <c r="AT15" s="17"/>
      <c r="AU15" s="17"/>
      <c r="AV15" s="17"/>
      <c r="AW15" s="17"/>
      <c r="AX15" s="17"/>
      <c r="AY15" s="17"/>
      <c r="AZ15" s="17"/>
      <c r="BA15" s="4">
        <f t="shared" si="10"/>
        <v>0</v>
      </c>
      <c r="BB15" s="13">
        <f t="shared" si="11"/>
        <v>0</v>
      </c>
      <c r="BC15" s="17"/>
      <c r="BD15" s="5">
        <f t="shared" si="12"/>
        <v>0</v>
      </c>
      <c r="BE15" s="9"/>
      <c r="BF15" s="17"/>
      <c r="BG15" s="17"/>
      <c r="BH15" s="17"/>
      <c r="BI15" s="6">
        <f t="shared" si="13"/>
        <v>0</v>
      </c>
      <c r="BJ15" s="6">
        <f t="shared" si="14"/>
        <v>0</v>
      </c>
      <c r="BK15" s="19"/>
      <c r="BL15" s="6">
        <f t="shared" si="15"/>
        <v>4.9300000000000015</v>
      </c>
      <c r="BM15" s="6">
        <f t="shared" si="16"/>
        <v>5.9712500000000004</v>
      </c>
      <c r="BN15" s="6"/>
      <c r="BO15" s="6">
        <f t="shared" si="17"/>
        <v>5.4506250000000005</v>
      </c>
    </row>
    <row r="16" spans="1:68" x14ac:dyDescent="0.25">
      <c r="A16" s="120">
        <v>138</v>
      </c>
      <c r="B16" s="120" t="s">
        <v>198</v>
      </c>
      <c r="C16" s="138" t="s">
        <v>134</v>
      </c>
      <c r="D16" s="120" t="s">
        <v>206</v>
      </c>
      <c r="E16" s="122" t="s">
        <v>211</v>
      </c>
      <c r="F16" s="120" t="s">
        <v>136</v>
      </c>
      <c r="G16" s="17">
        <v>4.5</v>
      </c>
      <c r="H16" s="17">
        <v>4.8</v>
      </c>
      <c r="I16" s="17">
        <v>5</v>
      </c>
      <c r="J16" s="17">
        <v>5</v>
      </c>
      <c r="K16" s="17">
        <v>5</v>
      </c>
      <c r="L16" s="17">
        <v>5</v>
      </c>
      <c r="M16" s="17">
        <v>5</v>
      </c>
      <c r="N16" s="63">
        <v>4.8</v>
      </c>
      <c r="O16" s="4">
        <f t="shared" si="0"/>
        <v>39.099999999999994</v>
      </c>
      <c r="P16" s="13">
        <f t="shared" si="1"/>
        <v>4.8874999999999993</v>
      </c>
      <c r="Q16" s="17">
        <v>5</v>
      </c>
      <c r="R16" s="5">
        <f t="shared" si="2"/>
        <v>4.8987499999999997</v>
      </c>
      <c r="S16" s="9"/>
      <c r="T16" s="17">
        <v>5.0999999999999996</v>
      </c>
      <c r="U16" s="17">
        <v>4.8</v>
      </c>
      <c r="V16" s="17">
        <v>5</v>
      </c>
      <c r="W16" s="6">
        <f t="shared" si="3"/>
        <v>4.8949999999999996</v>
      </c>
      <c r="X16" s="6">
        <f t="shared" si="4"/>
        <v>4.8968749999999996</v>
      </c>
      <c r="Y16" s="19"/>
      <c r="Z16" s="17">
        <v>5</v>
      </c>
      <c r="AA16" s="17">
        <v>6.3</v>
      </c>
      <c r="AB16" s="17">
        <v>5.8</v>
      </c>
      <c r="AC16" s="17">
        <v>5</v>
      </c>
      <c r="AD16" s="17">
        <v>5</v>
      </c>
      <c r="AE16" s="17">
        <v>6</v>
      </c>
      <c r="AF16" s="17">
        <v>5.6</v>
      </c>
      <c r="AG16" s="17">
        <v>4.8</v>
      </c>
      <c r="AH16" s="4">
        <f t="shared" si="5"/>
        <v>43.5</v>
      </c>
      <c r="AI16" s="13">
        <f t="shared" si="6"/>
        <v>5.4375</v>
      </c>
      <c r="AJ16" s="17">
        <v>6.4</v>
      </c>
      <c r="AK16" s="5">
        <f t="shared" si="7"/>
        <v>5.5337499999999995</v>
      </c>
      <c r="AL16" s="9"/>
      <c r="AM16" s="17">
        <v>5.5</v>
      </c>
      <c r="AN16" s="17">
        <v>5.9</v>
      </c>
      <c r="AO16" s="17">
        <v>6.4</v>
      </c>
      <c r="AP16" s="6">
        <f t="shared" si="8"/>
        <v>5.8500000000000014</v>
      </c>
      <c r="AQ16" s="6">
        <f t="shared" si="9"/>
        <v>5.6918750000000005</v>
      </c>
      <c r="AR16" s="19"/>
      <c r="AS16" s="17"/>
      <c r="AT16" s="17"/>
      <c r="AU16" s="17"/>
      <c r="AV16" s="17"/>
      <c r="AW16" s="17"/>
      <c r="AX16" s="17"/>
      <c r="AY16" s="17"/>
      <c r="AZ16" s="17"/>
      <c r="BA16" s="4">
        <f t="shared" si="10"/>
        <v>0</v>
      </c>
      <c r="BB16" s="13">
        <f t="shared" si="11"/>
        <v>0</v>
      </c>
      <c r="BC16" s="17"/>
      <c r="BD16" s="5">
        <f t="shared" si="12"/>
        <v>0</v>
      </c>
      <c r="BE16" s="9"/>
      <c r="BF16" s="17"/>
      <c r="BG16" s="17"/>
      <c r="BH16" s="17"/>
      <c r="BI16" s="6">
        <f t="shared" si="13"/>
        <v>0</v>
      </c>
      <c r="BJ16" s="6">
        <f t="shared" si="14"/>
        <v>0</v>
      </c>
      <c r="BK16" s="19"/>
      <c r="BL16" s="6">
        <f t="shared" si="15"/>
        <v>4.8968749999999996</v>
      </c>
      <c r="BM16" s="6">
        <f t="shared" si="16"/>
        <v>5.6918750000000005</v>
      </c>
      <c r="BN16" s="6"/>
      <c r="BO16" s="6">
        <f t="shared" si="17"/>
        <v>5.2943750000000005</v>
      </c>
    </row>
    <row r="17" spans="1:67" x14ac:dyDescent="0.25">
      <c r="A17" s="120">
        <v>132</v>
      </c>
      <c r="B17" s="120" t="s">
        <v>203</v>
      </c>
      <c r="C17" s="138" t="s">
        <v>253</v>
      </c>
      <c r="D17" s="120" t="s">
        <v>254</v>
      </c>
      <c r="E17" s="122" t="s">
        <v>213</v>
      </c>
      <c r="F17" s="120" t="s">
        <v>133</v>
      </c>
      <c r="G17" s="17">
        <v>4.2</v>
      </c>
      <c r="H17" s="17">
        <v>2.5</v>
      </c>
      <c r="I17" s="17">
        <v>3</v>
      </c>
      <c r="J17" s="17">
        <v>3</v>
      </c>
      <c r="K17" s="17">
        <v>4</v>
      </c>
      <c r="L17" s="17">
        <v>4</v>
      </c>
      <c r="M17" s="17">
        <v>5.3</v>
      </c>
      <c r="N17" s="63">
        <v>4</v>
      </c>
      <c r="O17" s="4">
        <f t="shared" si="0"/>
        <v>30</v>
      </c>
      <c r="P17" s="13">
        <f t="shared" si="1"/>
        <v>3.75</v>
      </c>
      <c r="Q17" s="17">
        <v>5.3</v>
      </c>
      <c r="R17" s="5">
        <f t="shared" si="2"/>
        <v>3.9050000000000002</v>
      </c>
      <c r="S17" s="9"/>
      <c r="T17" s="17">
        <v>5.2</v>
      </c>
      <c r="U17" s="17">
        <v>5.6</v>
      </c>
      <c r="V17" s="17">
        <v>5</v>
      </c>
      <c r="W17" s="6">
        <f t="shared" si="3"/>
        <v>5.4399999999999995</v>
      </c>
      <c r="X17" s="6">
        <f t="shared" si="4"/>
        <v>4.6724999999999994</v>
      </c>
      <c r="Y17" s="19"/>
      <c r="Z17" s="17">
        <v>5.4</v>
      </c>
      <c r="AA17" s="17">
        <v>5</v>
      </c>
      <c r="AB17" s="17">
        <v>5.5</v>
      </c>
      <c r="AC17" s="17">
        <v>4.8</v>
      </c>
      <c r="AD17" s="17">
        <v>6</v>
      </c>
      <c r="AE17" s="17">
        <v>6</v>
      </c>
      <c r="AF17" s="17">
        <v>5</v>
      </c>
      <c r="AG17" s="17">
        <v>5.9</v>
      </c>
      <c r="AH17" s="4">
        <f t="shared" si="5"/>
        <v>43.6</v>
      </c>
      <c r="AI17" s="13">
        <f t="shared" si="6"/>
        <v>5.45</v>
      </c>
      <c r="AJ17" s="17">
        <v>4.8</v>
      </c>
      <c r="AK17" s="5">
        <f t="shared" si="7"/>
        <v>5.3849999999999998</v>
      </c>
      <c r="AL17" s="9"/>
      <c r="AM17" s="17">
        <v>6.1</v>
      </c>
      <c r="AN17" s="17">
        <v>6.6</v>
      </c>
      <c r="AO17" s="17">
        <v>5</v>
      </c>
      <c r="AP17" s="6">
        <f t="shared" si="8"/>
        <v>6.3149999999999995</v>
      </c>
      <c r="AQ17" s="6">
        <f t="shared" si="9"/>
        <v>5.85</v>
      </c>
      <c r="AR17" s="19"/>
      <c r="AS17" s="17"/>
      <c r="AT17" s="17"/>
      <c r="AU17" s="17"/>
      <c r="AV17" s="17"/>
      <c r="AW17" s="17"/>
      <c r="AX17" s="17"/>
      <c r="AY17" s="17"/>
      <c r="AZ17" s="17"/>
      <c r="BA17" s="4">
        <f t="shared" si="10"/>
        <v>0</v>
      </c>
      <c r="BB17" s="13">
        <f t="shared" si="11"/>
        <v>0</v>
      </c>
      <c r="BC17" s="17"/>
      <c r="BD17" s="5">
        <f t="shared" si="12"/>
        <v>0</v>
      </c>
      <c r="BE17" s="9"/>
      <c r="BF17" s="17"/>
      <c r="BG17" s="17"/>
      <c r="BH17" s="17"/>
      <c r="BI17" s="6">
        <f t="shared" si="13"/>
        <v>0</v>
      </c>
      <c r="BJ17" s="6">
        <f t="shared" si="14"/>
        <v>0</v>
      </c>
      <c r="BK17" s="19"/>
      <c r="BL17" s="6">
        <f t="shared" si="15"/>
        <v>4.6724999999999994</v>
      </c>
      <c r="BM17" s="6">
        <f t="shared" si="16"/>
        <v>5.85</v>
      </c>
      <c r="BN17" s="6"/>
      <c r="BO17" s="6">
        <f t="shared" si="17"/>
        <v>5.2612499999999995</v>
      </c>
    </row>
    <row r="18" spans="1:67" x14ac:dyDescent="0.25">
      <c r="A18" s="120">
        <v>125</v>
      </c>
      <c r="B18" s="120" t="s">
        <v>193</v>
      </c>
      <c r="C18" s="138" t="s">
        <v>131</v>
      </c>
      <c r="D18" s="124" t="s">
        <v>132</v>
      </c>
      <c r="E18" s="122" t="s">
        <v>207</v>
      </c>
      <c r="F18" s="120" t="s">
        <v>133</v>
      </c>
      <c r="G18" s="17">
        <v>3</v>
      </c>
      <c r="H18" s="17">
        <v>3</v>
      </c>
      <c r="I18" s="17">
        <v>3</v>
      </c>
      <c r="J18" s="17">
        <v>5.3</v>
      </c>
      <c r="K18" s="17">
        <v>4.8</v>
      </c>
      <c r="L18" s="17">
        <v>4.8</v>
      </c>
      <c r="M18" s="17">
        <v>4.7</v>
      </c>
      <c r="N18" s="63">
        <v>3.5</v>
      </c>
      <c r="O18" s="4">
        <f t="shared" si="0"/>
        <v>32.1</v>
      </c>
      <c r="P18" s="13">
        <f t="shared" si="1"/>
        <v>4.0125000000000002</v>
      </c>
      <c r="Q18" s="17">
        <v>5.2</v>
      </c>
      <c r="R18" s="5">
        <f t="shared" si="2"/>
        <v>4.1312499999999996</v>
      </c>
      <c r="S18" s="9"/>
      <c r="T18" s="17">
        <v>4.3</v>
      </c>
      <c r="U18" s="17">
        <v>5.0999999999999996</v>
      </c>
      <c r="V18" s="17">
        <v>5</v>
      </c>
      <c r="W18" s="6">
        <f t="shared" si="3"/>
        <v>4.8899999999999997</v>
      </c>
      <c r="X18" s="6">
        <f t="shared" si="4"/>
        <v>4.5106249999999992</v>
      </c>
      <c r="Y18" s="19"/>
      <c r="Z18" s="17">
        <v>4</v>
      </c>
      <c r="AA18" s="17">
        <v>4.3</v>
      </c>
      <c r="AB18" s="17">
        <v>4.5</v>
      </c>
      <c r="AC18" s="17">
        <v>7</v>
      </c>
      <c r="AD18" s="17">
        <v>5</v>
      </c>
      <c r="AE18" s="17">
        <v>4.8</v>
      </c>
      <c r="AF18" s="17">
        <v>5.3</v>
      </c>
      <c r="AG18" s="17">
        <v>5</v>
      </c>
      <c r="AH18" s="4">
        <f t="shared" si="5"/>
        <v>39.9</v>
      </c>
      <c r="AI18" s="13">
        <f t="shared" si="6"/>
        <v>4.9874999999999998</v>
      </c>
      <c r="AJ18" s="17">
        <v>5.5</v>
      </c>
      <c r="AK18" s="5">
        <f t="shared" si="7"/>
        <v>5.0387499999999994</v>
      </c>
      <c r="AL18" s="9"/>
      <c r="AM18" s="17">
        <v>4.8</v>
      </c>
      <c r="AN18" s="17">
        <v>6.4</v>
      </c>
      <c r="AO18" s="17">
        <v>5.5</v>
      </c>
      <c r="AP18" s="6">
        <f t="shared" si="8"/>
        <v>5.91</v>
      </c>
      <c r="AQ18" s="6">
        <f t="shared" si="9"/>
        <v>5.4743750000000002</v>
      </c>
      <c r="AR18" s="19"/>
      <c r="AS18" s="17"/>
      <c r="AT18" s="17"/>
      <c r="AU18" s="17"/>
      <c r="AV18" s="17"/>
      <c r="AW18" s="17"/>
      <c r="AX18" s="17"/>
      <c r="AY18" s="17"/>
      <c r="AZ18" s="17"/>
      <c r="BA18" s="4">
        <f t="shared" si="10"/>
        <v>0</v>
      </c>
      <c r="BB18" s="13">
        <f t="shared" si="11"/>
        <v>0</v>
      </c>
      <c r="BC18" s="17"/>
      <c r="BD18" s="5">
        <f t="shared" si="12"/>
        <v>0</v>
      </c>
      <c r="BE18" s="9"/>
      <c r="BF18" s="17"/>
      <c r="BG18" s="17"/>
      <c r="BH18" s="17"/>
      <c r="BI18" s="6">
        <f t="shared" si="13"/>
        <v>0</v>
      </c>
      <c r="BJ18" s="6">
        <f t="shared" si="14"/>
        <v>0</v>
      </c>
      <c r="BK18" s="19"/>
      <c r="BL18" s="6">
        <f t="shared" si="15"/>
        <v>4.5106249999999992</v>
      </c>
      <c r="BM18" s="6">
        <f t="shared" si="16"/>
        <v>5.4743750000000002</v>
      </c>
      <c r="BN18" s="6"/>
      <c r="BO18" s="6">
        <f t="shared" si="17"/>
        <v>4.9924999999999997</v>
      </c>
    </row>
    <row r="19" spans="1:67" x14ac:dyDescent="0.25">
      <c r="A19" s="120">
        <v>134</v>
      </c>
      <c r="B19" s="139" t="s">
        <v>195</v>
      </c>
      <c r="C19" s="140" t="s">
        <v>191</v>
      </c>
      <c r="D19" s="120" t="s">
        <v>204</v>
      </c>
      <c r="E19" s="122" t="s">
        <v>168</v>
      </c>
      <c r="F19" s="120" t="s">
        <v>133</v>
      </c>
      <c r="G19" s="17">
        <v>3</v>
      </c>
      <c r="H19" s="17">
        <v>4</v>
      </c>
      <c r="I19" s="17">
        <v>3</v>
      </c>
      <c r="J19" s="17">
        <v>3</v>
      </c>
      <c r="K19" s="17">
        <v>3.5</v>
      </c>
      <c r="L19" s="17">
        <v>3.8</v>
      </c>
      <c r="M19" s="17">
        <v>3</v>
      </c>
      <c r="N19" s="63">
        <v>3.5</v>
      </c>
      <c r="O19" s="4">
        <f t="shared" si="0"/>
        <v>26.8</v>
      </c>
      <c r="P19" s="13">
        <f t="shared" si="1"/>
        <v>3.35</v>
      </c>
      <c r="Q19" s="17">
        <v>5.3</v>
      </c>
      <c r="R19" s="5">
        <f t="shared" si="2"/>
        <v>3.5449999999999999</v>
      </c>
      <c r="S19" s="9"/>
      <c r="T19" s="17">
        <v>4.5</v>
      </c>
      <c r="U19" s="17">
        <v>5.8</v>
      </c>
      <c r="V19" s="17">
        <v>5</v>
      </c>
      <c r="W19" s="6">
        <f t="shared" si="3"/>
        <v>5.3949999999999996</v>
      </c>
      <c r="X19" s="6">
        <f t="shared" si="4"/>
        <v>4.47</v>
      </c>
      <c r="Y19" s="19"/>
      <c r="Z19" s="17">
        <v>4</v>
      </c>
      <c r="AA19" s="17">
        <v>3.5</v>
      </c>
      <c r="AB19" s="17">
        <v>4.8</v>
      </c>
      <c r="AC19" s="17">
        <v>3</v>
      </c>
      <c r="AD19" s="17">
        <v>4.9000000000000004</v>
      </c>
      <c r="AE19" s="17">
        <v>2.6</v>
      </c>
      <c r="AF19" s="17">
        <v>4.5</v>
      </c>
      <c r="AG19" s="17">
        <v>5</v>
      </c>
      <c r="AH19" s="4">
        <f t="shared" si="5"/>
        <v>32.300000000000004</v>
      </c>
      <c r="AI19" s="13">
        <f t="shared" si="6"/>
        <v>4.0375000000000005</v>
      </c>
      <c r="AJ19" s="17">
        <v>5.2</v>
      </c>
      <c r="AK19" s="5">
        <f t="shared" si="7"/>
        <v>4.1537500000000005</v>
      </c>
      <c r="AL19" s="9"/>
      <c r="AM19" s="17">
        <v>4.3</v>
      </c>
      <c r="AN19" s="17">
        <v>6.3</v>
      </c>
      <c r="AO19" s="17">
        <v>5.3</v>
      </c>
      <c r="AP19" s="6">
        <f t="shared" si="8"/>
        <v>5.7</v>
      </c>
      <c r="AQ19" s="6">
        <f t="shared" si="9"/>
        <v>4.9268750000000008</v>
      </c>
      <c r="AR19" s="19"/>
      <c r="AS19" s="17"/>
      <c r="AT19" s="17"/>
      <c r="AU19" s="17"/>
      <c r="AV19" s="17"/>
      <c r="AW19" s="17"/>
      <c r="AX19" s="17"/>
      <c r="AY19" s="17"/>
      <c r="AZ19" s="17"/>
      <c r="BA19" s="4">
        <f t="shared" si="10"/>
        <v>0</v>
      </c>
      <c r="BB19" s="13">
        <f t="shared" si="11"/>
        <v>0</v>
      </c>
      <c r="BC19" s="17"/>
      <c r="BD19" s="5">
        <f t="shared" si="12"/>
        <v>0</v>
      </c>
      <c r="BE19" s="9"/>
      <c r="BF19" s="17"/>
      <c r="BG19" s="17"/>
      <c r="BH19" s="17"/>
      <c r="BI19" s="6">
        <f t="shared" si="13"/>
        <v>0</v>
      </c>
      <c r="BJ19" s="6">
        <f t="shared" si="14"/>
        <v>0</v>
      </c>
      <c r="BK19" s="19"/>
      <c r="BL19" s="6">
        <f t="shared" si="15"/>
        <v>4.47</v>
      </c>
      <c r="BM19" s="6">
        <f t="shared" si="16"/>
        <v>4.9268750000000008</v>
      </c>
      <c r="BN19" s="6"/>
      <c r="BO19" s="6">
        <f t="shared" si="17"/>
        <v>4.6984375000000007</v>
      </c>
    </row>
    <row r="20" spans="1:67" x14ac:dyDescent="0.25">
      <c r="A20" s="120">
        <v>130</v>
      </c>
      <c r="B20" s="120" t="s">
        <v>201</v>
      </c>
      <c r="C20" s="138" t="s">
        <v>253</v>
      </c>
      <c r="D20" s="120" t="s">
        <v>254</v>
      </c>
      <c r="E20" s="122" t="s">
        <v>213</v>
      </c>
      <c r="F20" s="120" t="s">
        <v>133</v>
      </c>
      <c r="G20" s="17">
        <v>3.5</v>
      </c>
      <c r="H20" s="17">
        <v>3.5</v>
      </c>
      <c r="I20" s="17">
        <v>3.6</v>
      </c>
      <c r="J20" s="17">
        <v>3</v>
      </c>
      <c r="K20" s="17">
        <v>4</v>
      </c>
      <c r="L20" s="17">
        <v>4</v>
      </c>
      <c r="M20" s="17">
        <v>3</v>
      </c>
      <c r="N20" s="63">
        <v>3</v>
      </c>
      <c r="O20" s="4">
        <f t="shared" si="0"/>
        <v>27.6</v>
      </c>
      <c r="P20" s="13">
        <f t="shared" si="1"/>
        <v>3.45</v>
      </c>
      <c r="Q20" s="17">
        <v>5.2</v>
      </c>
      <c r="R20" s="5">
        <f t="shared" si="2"/>
        <v>3.6250000000000004</v>
      </c>
      <c r="S20" s="9"/>
      <c r="T20" s="17">
        <v>4.5</v>
      </c>
      <c r="U20" s="17">
        <v>4.75</v>
      </c>
      <c r="V20" s="17">
        <v>5.3</v>
      </c>
      <c r="W20" s="6">
        <f t="shared" si="3"/>
        <v>4.7425000000000006</v>
      </c>
      <c r="X20" s="6">
        <f t="shared" si="4"/>
        <v>4.1837500000000007</v>
      </c>
      <c r="Y20" s="19"/>
      <c r="Z20" s="17">
        <v>3.5</v>
      </c>
      <c r="AA20" s="17">
        <v>4.5</v>
      </c>
      <c r="AB20" s="17">
        <v>4</v>
      </c>
      <c r="AC20" s="17">
        <v>4</v>
      </c>
      <c r="AD20" s="17">
        <v>5</v>
      </c>
      <c r="AE20" s="17">
        <v>4.8</v>
      </c>
      <c r="AF20" s="17">
        <v>4.5</v>
      </c>
      <c r="AG20" s="17">
        <v>5.5</v>
      </c>
      <c r="AH20" s="4">
        <f t="shared" si="5"/>
        <v>35.799999999999997</v>
      </c>
      <c r="AI20" s="13">
        <f t="shared" si="6"/>
        <v>4.4749999999999996</v>
      </c>
      <c r="AJ20" s="17">
        <v>4.8</v>
      </c>
      <c r="AK20" s="5">
        <f t="shared" si="7"/>
        <v>4.5075000000000003</v>
      </c>
      <c r="AL20" s="9"/>
      <c r="AM20" s="17">
        <v>4.2</v>
      </c>
      <c r="AN20" s="17">
        <v>5.4</v>
      </c>
      <c r="AO20" s="17">
        <v>4.8</v>
      </c>
      <c r="AP20" s="6">
        <f t="shared" si="8"/>
        <v>5.0400000000000009</v>
      </c>
      <c r="AQ20" s="6">
        <f t="shared" si="9"/>
        <v>4.7737500000000006</v>
      </c>
      <c r="AR20" s="19"/>
      <c r="AS20" s="17"/>
      <c r="AT20" s="17"/>
      <c r="AU20" s="17"/>
      <c r="AV20" s="17"/>
      <c r="AW20" s="17"/>
      <c r="AX20" s="17"/>
      <c r="AY20" s="17"/>
      <c r="AZ20" s="17"/>
      <c r="BA20" s="4">
        <f t="shared" si="10"/>
        <v>0</v>
      </c>
      <c r="BB20" s="13">
        <f t="shared" si="11"/>
        <v>0</v>
      </c>
      <c r="BC20" s="17"/>
      <c r="BD20" s="5">
        <f t="shared" si="12"/>
        <v>0</v>
      </c>
      <c r="BE20" s="9"/>
      <c r="BF20" s="17"/>
      <c r="BG20" s="17"/>
      <c r="BH20" s="17"/>
      <c r="BI20" s="6">
        <f t="shared" si="13"/>
        <v>0</v>
      </c>
      <c r="BJ20" s="6">
        <f t="shared" si="14"/>
        <v>0</v>
      </c>
      <c r="BK20" s="19"/>
      <c r="BL20" s="6">
        <f t="shared" si="15"/>
        <v>4.1837500000000007</v>
      </c>
      <c r="BM20" s="6">
        <f t="shared" si="16"/>
        <v>4.7737500000000006</v>
      </c>
      <c r="BN20" s="6"/>
      <c r="BO20" s="6">
        <f t="shared" si="17"/>
        <v>4.4787500000000007</v>
      </c>
    </row>
  </sheetData>
  <sortState ref="A7:BP20">
    <sortCondition ref="BP7:BP20"/>
  </sortState>
  <mergeCells count="10">
    <mergeCell ref="BF4:BI4"/>
    <mergeCell ref="BL4:BN4"/>
    <mergeCell ref="I1:N1"/>
    <mergeCell ref="AB1:AI1"/>
    <mergeCell ref="AU1:BB1"/>
    <mergeCell ref="G4:R4"/>
    <mergeCell ref="T4:W4"/>
    <mergeCell ref="Z4:AK4"/>
    <mergeCell ref="AM4:AP4"/>
    <mergeCell ref="AS4:BD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3.2" x14ac:dyDescent="0.25"/>
  <cols>
    <col min="1" max="1" width="5.5546875" customWidth="1"/>
    <col min="2" max="2" width="17" customWidth="1"/>
    <col min="3" max="3" width="16.5546875" customWidth="1"/>
    <col min="4" max="4" width="12.6640625" customWidth="1"/>
    <col min="5" max="5" width="19.109375" customWidth="1"/>
    <col min="6" max="6" width="9.5546875" customWidth="1"/>
    <col min="7" max="13" width="5.6640625" customWidth="1"/>
    <col min="14" max="14" width="9.33203125" customWidth="1"/>
    <col min="15" max="17" width="5.6640625" customWidth="1"/>
    <col min="18" max="18" width="3.109375" customWidth="1"/>
    <col min="19" max="22" width="5.6640625" customWidth="1"/>
    <col min="23" max="23" width="6.6640625" customWidth="1"/>
    <col min="24" max="24" width="3.109375" customWidth="1"/>
    <col min="25" max="35" width="5.6640625" customWidth="1"/>
    <col min="36" max="36" width="3.109375" customWidth="1"/>
    <col min="37" max="40" width="5.6640625" customWidth="1"/>
    <col min="41" max="41" width="6.6640625" customWidth="1"/>
    <col min="42" max="42" width="3.109375" customWidth="1"/>
    <col min="43" max="53" width="5.6640625" customWidth="1"/>
    <col min="54" max="54" width="3.109375" customWidth="1"/>
    <col min="55" max="57" width="5.6640625" customWidth="1"/>
    <col min="58" max="58" width="6.6640625" customWidth="1"/>
    <col min="59" max="59" width="3.109375" customWidth="1"/>
    <col min="60" max="63" width="6.6640625" customWidth="1"/>
    <col min="64" max="64" width="11.5546875" customWidth="1"/>
  </cols>
  <sheetData>
    <row r="1" spans="1:64" x14ac:dyDescent="0.25">
      <c r="A1" t="s">
        <v>121</v>
      </c>
      <c r="D1" t="s">
        <v>14</v>
      </c>
      <c r="E1" s="18" t="s">
        <v>250</v>
      </c>
      <c r="G1" s="29" t="s">
        <v>14</v>
      </c>
      <c r="H1" s="29"/>
      <c r="I1" s="160" t="str">
        <f>E1</f>
        <v>Robyn Bruderer</v>
      </c>
      <c r="J1" s="160"/>
      <c r="K1" s="160"/>
      <c r="L1" s="160"/>
      <c r="M1" s="160"/>
      <c r="N1" s="160"/>
      <c r="O1" s="29"/>
      <c r="P1" s="29"/>
      <c r="R1" s="9"/>
      <c r="X1" s="19"/>
      <c r="Y1" t="s">
        <v>15</v>
      </c>
      <c r="AA1" s="160" t="str">
        <f>E2</f>
        <v>Krystle Lander</v>
      </c>
      <c r="AB1" s="160"/>
      <c r="AC1" s="160"/>
      <c r="AD1" s="160"/>
      <c r="AE1" s="160"/>
      <c r="AF1" s="160"/>
      <c r="AG1" s="160"/>
      <c r="AH1" s="160"/>
      <c r="AJ1" s="9"/>
      <c r="AP1" s="19"/>
      <c r="AQ1" t="s">
        <v>16</v>
      </c>
      <c r="AS1" s="160">
        <f>E3</f>
        <v>0</v>
      </c>
      <c r="AT1" s="160"/>
      <c r="AU1" s="160"/>
      <c r="AV1" s="160"/>
      <c r="AW1" s="160"/>
      <c r="AX1" s="160"/>
      <c r="AY1" s="160"/>
      <c r="AZ1" s="160"/>
      <c r="BB1" s="9"/>
      <c r="BG1" s="19"/>
      <c r="BL1" s="7">
        <f ca="1">NOW()</f>
        <v>42550.800448611109</v>
      </c>
    </row>
    <row r="2" spans="1:64" x14ac:dyDescent="0.25">
      <c r="A2" s="1" t="s">
        <v>149</v>
      </c>
      <c r="B2" s="1"/>
      <c r="D2" t="s">
        <v>15</v>
      </c>
      <c r="E2" s="18" t="s">
        <v>251</v>
      </c>
      <c r="R2" s="9"/>
      <c r="X2" s="19"/>
      <c r="AJ2" s="9"/>
      <c r="AP2" s="19"/>
      <c r="BB2" s="9"/>
      <c r="BG2" s="19"/>
      <c r="BL2" s="8">
        <f ca="1">NOW()</f>
        <v>42550.800448611109</v>
      </c>
    </row>
    <row r="3" spans="1:64" x14ac:dyDescent="0.25">
      <c r="A3" t="s">
        <v>123</v>
      </c>
      <c r="C3" s="18" t="s">
        <v>219</v>
      </c>
      <c r="D3" t="s">
        <v>16</v>
      </c>
      <c r="R3" s="9"/>
      <c r="X3" s="19"/>
      <c r="AJ3" s="9"/>
      <c r="AP3" s="19"/>
      <c r="BB3" s="9"/>
      <c r="BG3" s="19"/>
    </row>
    <row r="4" spans="1:64" x14ac:dyDescent="0.25">
      <c r="G4" s="161" t="s">
        <v>9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1"/>
      <c r="S4" s="161" t="s">
        <v>127</v>
      </c>
      <c r="T4" s="161"/>
      <c r="U4" s="161"/>
      <c r="V4" s="161"/>
      <c r="W4" s="30" t="s">
        <v>12</v>
      </c>
      <c r="X4" s="19"/>
      <c r="Y4" s="161" t="s">
        <v>9</v>
      </c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21"/>
      <c r="AK4" s="161" t="s">
        <v>127</v>
      </c>
      <c r="AL4" s="161"/>
      <c r="AM4" s="161"/>
      <c r="AN4" s="161"/>
      <c r="AO4" s="30" t="s">
        <v>12</v>
      </c>
      <c r="AP4" s="19"/>
      <c r="AQ4" s="161" t="s">
        <v>9</v>
      </c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21"/>
      <c r="BC4" s="161" t="s">
        <v>127</v>
      </c>
      <c r="BD4" s="161"/>
      <c r="BE4" s="161"/>
      <c r="BF4" s="30" t="s">
        <v>12</v>
      </c>
      <c r="BG4" s="19"/>
      <c r="BH4" s="161" t="s">
        <v>17</v>
      </c>
      <c r="BI4" s="161"/>
      <c r="BJ4" s="161"/>
      <c r="BK4" s="30" t="s">
        <v>21</v>
      </c>
    </row>
    <row r="5" spans="1:64" s="30" customFormat="1" x14ac:dyDescent="0.25">
      <c r="A5" s="30" t="s">
        <v>0</v>
      </c>
      <c r="B5" s="30" t="s">
        <v>1</v>
      </c>
      <c r="C5" s="30" t="s">
        <v>2</v>
      </c>
      <c r="D5" s="30" t="s">
        <v>3</v>
      </c>
      <c r="E5" s="30" t="s">
        <v>75</v>
      </c>
      <c r="F5" s="30" t="s">
        <v>76</v>
      </c>
      <c r="G5" s="31" t="s">
        <v>124</v>
      </c>
      <c r="H5" s="31" t="s">
        <v>23</v>
      </c>
      <c r="I5" s="31" t="s">
        <v>4</v>
      </c>
      <c r="J5" s="31" t="s">
        <v>125</v>
      </c>
      <c r="K5" s="31" t="s">
        <v>126</v>
      </c>
      <c r="O5" s="30" t="s">
        <v>43</v>
      </c>
      <c r="P5" s="30" t="s">
        <v>44</v>
      </c>
      <c r="Q5" s="30" t="s">
        <v>8</v>
      </c>
      <c r="R5" s="21"/>
      <c r="S5" s="31" t="s">
        <v>128</v>
      </c>
      <c r="T5" s="31" t="s">
        <v>129</v>
      </c>
      <c r="U5" s="31" t="s">
        <v>130</v>
      </c>
      <c r="V5" s="30" t="s">
        <v>8</v>
      </c>
      <c r="W5" s="30" t="s">
        <v>13</v>
      </c>
      <c r="X5" s="20"/>
      <c r="Y5" s="31" t="s">
        <v>124</v>
      </c>
      <c r="Z5" s="31" t="s">
        <v>23</v>
      </c>
      <c r="AA5" s="31" t="s">
        <v>4</v>
      </c>
      <c r="AB5" s="31" t="s">
        <v>125</v>
      </c>
      <c r="AC5" s="31" t="s">
        <v>126</v>
      </c>
      <c r="AG5" s="30" t="s">
        <v>43</v>
      </c>
      <c r="AH5" s="30" t="s">
        <v>44</v>
      </c>
      <c r="AI5" s="30" t="s">
        <v>8</v>
      </c>
      <c r="AJ5" s="21"/>
      <c r="AK5" s="31" t="s">
        <v>128</v>
      </c>
      <c r="AL5" s="31" t="s">
        <v>129</v>
      </c>
      <c r="AM5" s="31" t="s">
        <v>130</v>
      </c>
      <c r="AN5" s="30" t="s">
        <v>8</v>
      </c>
      <c r="AO5" s="30" t="s">
        <v>13</v>
      </c>
      <c r="AP5" s="20"/>
      <c r="AQ5" s="31" t="s">
        <v>124</v>
      </c>
      <c r="AR5" s="31" t="s">
        <v>23</v>
      </c>
      <c r="AS5" s="31" t="s">
        <v>4</v>
      </c>
      <c r="AT5" s="31" t="s">
        <v>125</v>
      </c>
      <c r="AU5" s="31" t="s">
        <v>126</v>
      </c>
      <c r="AY5" s="30" t="s">
        <v>43</v>
      </c>
      <c r="AZ5" s="30" t="s">
        <v>44</v>
      </c>
      <c r="BA5" s="30" t="s">
        <v>8</v>
      </c>
      <c r="BB5" s="21"/>
      <c r="BC5" s="30" t="s">
        <v>10</v>
      </c>
      <c r="BD5" s="30" t="s">
        <v>41</v>
      </c>
      <c r="BE5" s="30" t="s">
        <v>8</v>
      </c>
      <c r="BF5" s="30" t="s">
        <v>13</v>
      </c>
      <c r="BG5" s="20"/>
      <c r="BH5" s="30" t="s">
        <v>18</v>
      </c>
      <c r="BI5" s="30" t="s">
        <v>19</v>
      </c>
      <c r="BJ5" s="30" t="s">
        <v>20</v>
      </c>
      <c r="BK5" s="30" t="s">
        <v>8</v>
      </c>
      <c r="BL5" s="137" t="s">
        <v>22</v>
      </c>
    </row>
    <row r="6" spans="1:64" x14ac:dyDescent="0.25">
      <c r="R6" s="9"/>
      <c r="X6" s="19"/>
      <c r="AJ6" s="9"/>
      <c r="AP6" s="19"/>
      <c r="BB6" s="9"/>
      <c r="BG6" s="19"/>
    </row>
    <row r="7" spans="1:64" x14ac:dyDescent="0.25">
      <c r="A7" s="120">
        <v>149</v>
      </c>
      <c r="B7" s="120" t="s">
        <v>217</v>
      </c>
      <c r="C7" s="120" t="s">
        <v>144</v>
      </c>
      <c r="D7" s="120" t="s">
        <v>205</v>
      </c>
      <c r="E7" s="125" t="s">
        <v>218</v>
      </c>
      <c r="F7" s="120" t="s">
        <v>136</v>
      </c>
      <c r="G7" s="17" t="s">
        <v>264</v>
      </c>
      <c r="H7" s="17" t="s">
        <v>264</v>
      </c>
      <c r="I7" s="17" t="s">
        <v>264</v>
      </c>
      <c r="J7" s="17" t="s">
        <v>264</v>
      </c>
      <c r="K7" s="17" t="s">
        <v>264</v>
      </c>
      <c r="L7" s="17"/>
      <c r="M7" s="17"/>
      <c r="N7" s="17"/>
      <c r="O7" s="4">
        <f>SUM(G7:N7)</f>
        <v>0</v>
      </c>
      <c r="P7" s="13"/>
      <c r="Q7" s="5">
        <f>P7</f>
        <v>0</v>
      </c>
      <c r="R7" s="9"/>
      <c r="S7" s="17">
        <v>1</v>
      </c>
      <c r="T7" s="17">
        <v>1</v>
      </c>
      <c r="U7" s="17">
        <v>3</v>
      </c>
      <c r="V7" s="6">
        <f>(S7*0.75)+(U7*0.25)</f>
        <v>1.5</v>
      </c>
      <c r="W7" s="6">
        <f>(Q7+V7)/2</f>
        <v>0.75</v>
      </c>
      <c r="X7" s="19"/>
      <c r="Y7" s="17" t="s">
        <v>264</v>
      </c>
      <c r="Z7" s="17" t="s">
        <v>264</v>
      </c>
      <c r="AA7" s="17" t="s">
        <v>264</v>
      </c>
      <c r="AB7" s="17" t="s">
        <v>264</v>
      </c>
      <c r="AC7" s="17" t="s">
        <v>264</v>
      </c>
      <c r="AD7" s="17"/>
      <c r="AE7" s="17"/>
      <c r="AF7" s="17"/>
      <c r="AG7" s="4">
        <f>SUM(Y7:AF7)</f>
        <v>0</v>
      </c>
      <c r="AH7" s="13">
        <f>AG7/8</f>
        <v>0</v>
      </c>
      <c r="AI7" s="5">
        <f>AH7</f>
        <v>0</v>
      </c>
      <c r="AJ7" s="9"/>
      <c r="AK7" s="17">
        <v>8</v>
      </c>
      <c r="AL7" s="17">
        <v>9</v>
      </c>
      <c r="AM7" s="17">
        <v>9</v>
      </c>
      <c r="AN7" s="6">
        <f>(AK7*0.75)+(AM7*0.25)</f>
        <v>8.25</v>
      </c>
      <c r="AO7" s="6">
        <f>(AI7+AN7)/2</f>
        <v>4.125</v>
      </c>
      <c r="AP7" s="19"/>
      <c r="AQ7" s="17"/>
      <c r="AR7" s="17"/>
      <c r="AS7" s="17"/>
      <c r="AT7" s="17"/>
      <c r="AU7" s="17"/>
      <c r="AV7" s="17"/>
      <c r="AW7" s="17"/>
      <c r="AX7" s="17"/>
      <c r="AY7" s="4">
        <f>SUM(AQ7:AX7)</f>
        <v>0</v>
      </c>
      <c r="AZ7" s="13">
        <f>AY7/8</f>
        <v>0</v>
      </c>
      <c r="BA7" s="5">
        <f>AZ7</f>
        <v>0</v>
      </c>
      <c r="BB7" s="9"/>
      <c r="BC7" s="17"/>
      <c r="BD7" s="17"/>
      <c r="BE7" s="6">
        <f>(BC7*0.75)+(BD7*0.25)</f>
        <v>0</v>
      </c>
      <c r="BF7" s="6">
        <f>(BA7+BE7)/2</f>
        <v>0</v>
      </c>
      <c r="BG7" s="19"/>
      <c r="BH7" s="6"/>
      <c r="BI7" s="6"/>
      <c r="BJ7" s="6"/>
      <c r="BK7" s="6"/>
      <c r="BL7">
        <v>1</v>
      </c>
    </row>
    <row r="8" spans="1:64" x14ac:dyDescent="0.25">
      <c r="A8" s="120">
        <v>155</v>
      </c>
      <c r="B8" s="120" t="s">
        <v>120</v>
      </c>
      <c r="C8" s="120" t="s">
        <v>144</v>
      </c>
      <c r="D8" s="120" t="s">
        <v>205</v>
      </c>
      <c r="E8" s="120" t="s">
        <v>119</v>
      </c>
      <c r="F8" s="120" t="s">
        <v>133</v>
      </c>
      <c r="G8" s="17" t="s">
        <v>264</v>
      </c>
      <c r="H8" s="17" t="s">
        <v>264</v>
      </c>
      <c r="I8" s="17" t="s">
        <v>264</v>
      </c>
      <c r="J8" s="17" t="s">
        <v>264</v>
      </c>
      <c r="K8" s="17" t="s">
        <v>264</v>
      </c>
      <c r="L8" s="17"/>
      <c r="M8" s="17"/>
      <c r="N8" s="17"/>
      <c r="O8" s="4">
        <f>SUM(G8:N8)</f>
        <v>0</v>
      </c>
      <c r="P8" s="13"/>
      <c r="Q8" s="5">
        <f>P8</f>
        <v>0</v>
      </c>
      <c r="R8" s="9"/>
      <c r="S8" s="17">
        <v>1</v>
      </c>
      <c r="T8" s="17">
        <v>1</v>
      </c>
      <c r="U8" s="17">
        <v>1</v>
      </c>
      <c r="V8" s="6">
        <f>(S8*0.75)+(U8*0.25)</f>
        <v>1</v>
      </c>
      <c r="W8" s="6">
        <f>(Q8+V8)/2</f>
        <v>0.5</v>
      </c>
      <c r="X8" s="19"/>
      <c r="Y8" s="17" t="s">
        <v>264</v>
      </c>
      <c r="Z8" s="17" t="s">
        <v>264</v>
      </c>
      <c r="AA8" s="17" t="s">
        <v>264</v>
      </c>
      <c r="AB8" s="17" t="s">
        <v>264</v>
      </c>
      <c r="AC8" s="17" t="s">
        <v>264</v>
      </c>
      <c r="AD8" s="17"/>
      <c r="AE8" s="17"/>
      <c r="AF8" s="17"/>
      <c r="AG8" s="4">
        <f>SUM(Y8:AF8)</f>
        <v>0</v>
      </c>
      <c r="AH8" s="13">
        <f>AG8/8</f>
        <v>0</v>
      </c>
      <c r="AI8" s="5">
        <f>AH8</f>
        <v>0</v>
      </c>
      <c r="AJ8" s="9"/>
      <c r="AK8" s="17">
        <v>8</v>
      </c>
      <c r="AL8" s="17">
        <v>8</v>
      </c>
      <c r="AM8" s="17">
        <v>8</v>
      </c>
      <c r="AN8" s="6">
        <f>(AK8*0.75)+(AM8*0.25)</f>
        <v>8</v>
      </c>
      <c r="AO8" s="6">
        <f>(AI8+AN8)/2</f>
        <v>4</v>
      </c>
      <c r="AP8" s="19"/>
      <c r="AQ8" s="17"/>
      <c r="AR8" s="17"/>
      <c r="AS8" s="17"/>
      <c r="AT8" s="17"/>
      <c r="AU8" s="17"/>
      <c r="AV8" s="17"/>
      <c r="AW8" s="17"/>
      <c r="AX8" s="17"/>
      <c r="AY8" s="4">
        <f>SUM(AQ8:AX8)</f>
        <v>0</v>
      </c>
      <c r="AZ8" s="13">
        <f>AY8/8</f>
        <v>0</v>
      </c>
      <c r="BA8" s="5">
        <f>AZ8</f>
        <v>0</v>
      </c>
      <c r="BB8" s="9"/>
      <c r="BC8" s="17"/>
      <c r="BD8" s="17"/>
      <c r="BE8" s="6">
        <f>(BC8*0.75)+(BD8*0.25)</f>
        <v>0</v>
      </c>
      <c r="BF8" s="6">
        <f>(BA8+BE8)/2</f>
        <v>0</v>
      </c>
      <c r="BG8" s="19"/>
      <c r="BH8" s="6"/>
      <c r="BI8" s="6"/>
      <c r="BJ8" s="6"/>
      <c r="BK8" s="6"/>
      <c r="BL8">
        <v>2</v>
      </c>
    </row>
    <row r="9" spans="1:64" x14ac:dyDescent="0.25">
      <c r="A9" s="120">
        <v>123</v>
      </c>
      <c r="B9" s="120" t="s">
        <v>215</v>
      </c>
      <c r="C9" s="125" t="s">
        <v>131</v>
      </c>
      <c r="D9" s="120" t="s">
        <v>132</v>
      </c>
      <c r="E9" s="120" t="s">
        <v>216</v>
      </c>
      <c r="F9" s="120" t="s">
        <v>136</v>
      </c>
      <c r="G9" s="17" t="s">
        <v>264</v>
      </c>
      <c r="H9" s="17" t="s">
        <v>264</v>
      </c>
      <c r="I9" s="17" t="s">
        <v>264</v>
      </c>
      <c r="J9" s="17" t="s">
        <v>264</v>
      </c>
      <c r="K9" s="17" t="s">
        <v>264</v>
      </c>
      <c r="L9" s="17"/>
      <c r="M9" s="17"/>
      <c r="N9" s="17"/>
      <c r="O9" s="4">
        <f>SUM(G9:N9)</f>
        <v>0</v>
      </c>
      <c r="P9" s="13"/>
      <c r="Q9" s="5">
        <f>P9</f>
        <v>0</v>
      </c>
      <c r="R9" s="9"/>
      <c r="S9" s="17">
        <v>1</v>
      </c>
      <c r="T9" s="17">
        <v>2</v>
      </c>
      <c r="U9" s="17">
        <v>2</v>
      </c>
      <c r="V9" s="6">
        <f>(S9*0.75)+(U9*0.25)</f>
        <v>1.25</v>
      </c>
      <c r="W9" s="6">
        <f>(Q9+V9)/2</f>
        <v>0.625</v>
      </c>
      <c r="X9" s="19"/>
      <c r="Y9" s="17" t="s">
        <v>264</v>
      </c>
      <c r="Z9" s="17" t="s">
        <v>264</v>
      </c>
      <c r="AA9" s="17" t="s">
        <v>264</v>
      </c>
      <c r="AB9" s="17" t="s">
        <v>264</v>
      </c>
      <c r="AC9" s="17" t="s">
        <v>264</v>
      </c>
      <c r="AD9" s="17"/>
      <c r="AE9" s="17"/>
      <c r="AF9" s="17"/>
      <c r="AG9" s="4">
        <f>SUM(Y9:AF9)</f>
        <v>0</v>
      </c>
      <c r="AH9" s="13">
        <f>AG9/8</f>
        <v>0</v>
      </c>
      <c r="AI9" s="5">
        <f>AH9</f>
        <v>0</v>
      </c>
      <c r="AJ9" s="9"/>
      <c r="AK9" s="17">
        <v>6</v>
      </c>
      <c r="AL9" s="17">
        <v>7</v>
      </c>
      <c r="AM9" s="17">
        <v>6</v>
      </c>
      <c r="AN9" s="6">
        <f>(AK9*0.75)+(AM9*0.25)</f>
        <v>6</v>
      </c>
      <c r="AO9" s="6">
        <f>(AI9+AN9)/2</f>
        <v>3</v>
      </c>
      <c r="AP9" s="19"/>
      <c r="AQ9" s="17"/>
      <c r="AR9" s="17"/>
      <c r="AS9" s="17"/>
      <c r="AT9" s="17"/>
      <c r="AU9" s="17"/>
      <c r="AV9" s="17"/>
      <c r="AW9" s="17"/>
      <c r="AX9" s="17"/>
      <c r="AY9" s="4">
        <f>SUM(AQ9:AX9)</f>
        <v>0</v>
      </c>
      <c r="AZ9" s="13">
        <f>AY9/8</f>
        <v>0</v>
      </c>
      <c r="BA9" s="5">
        <f>AZ9</f>
        <v>0</v>
      </c>
      <c r="BB9" s="9"/>
      <c r="BC9" s="17"/>
      <c r="BD9" s="17"/>
      <c r="BE9" s="6">
        <f>(BC9*0.75)+(BD9*0.25)</f>
        <v>0</v>
      </c>
      <c r="BF9" s="6">
        <f>(BA9+BE9)/2</f>
        <v>0</v>
      </c>
      <c r="BG9" s="19"/>
      <c r="BH9" s="6"/>
      <c r="BI9" s="6"/>
      <c r="BJ9" s="6"/>
      <c r="BK9" s="6"/>
      <c r="BL9">
        <v>3</v>
      </c>
    </row>
    <row r="12" spans="1:64" x14ac:dyDescent="0.25">
      <c r="C12" s="18"/>
    </row>
  </sheetData>
  <sortState ref="A7:BL9">
    <sortCondition ref="BL7:BL9"/>
  </sortState>
  <mergeCells count="10">
    <mergeCell ref="BC4:BE4"/>
    <mergeCell ref="BH4:BJ4"/>
    <mergeCell ref="I1:N1"/>
    <mergeCell ref="AA1:AH1"/>
    <mergeCell ref="AS1:AZ1"/>
    <mergeCell ref="G4:Q4"/>
    <mergeCell ref="S4:V4"/>
    <mergeCell ref="Y4:AI4"/>
    <mergeCell ref="AK4:AN4"/>
    <mergeCell ref="AQ4:BA4"/>
  </mergeCells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workbookViewId="0"/>
  </sheetViews>
  <sheetFormatPr defaultColWidth="9.109375" defaultRowHeight="13.2" x14ac:dyDescent="0.25"/>
  <cols>
    <col min="1" max="1" width="5.5546875" style="65" customWidth="1"/>
    <col min="2" max="2" width="15.6640625" style="65" customWidth="1"/>
    <col min="3" max="3" width="20.6640625" style="65" customWidth="1"/>
    <col min="4" max="4" width="14.6640625" style="65" customWidth="1"/>
    <col min="5" max="5" width="23.6640625" style="65" customWidth="1"/>
    <col min="6" max="6" width="10.44140625" style="65" customWidth="1"/>
    <col min="7" max="11" width="5.6640625" style="65" customWidth="1"/>
    <col min="12" max="12" width="6.6640625" style="65" customWidth="1"/>
    <col min="13" max="13" width="3.109375" style="65" customWidth="1"/>
    <col min="14" max="18" width="5.6640625" style="65" customWidth="1"/>
    <col min="19" max="19" width="6.6640625" style="65" customWidth="1"/>
    <col min="20" max="20" width="3.109375" style="65" customWidth="1"/>
    <col min="21" max="25" width="5.6640625" style="65" customWidth="1"/>
    <col min="26" max="26" width="6.6640625" style="65" customWidth="1"/>
    <col min="27" max="27" width="3.109375" style="65" customWidth="1"/>
    <col min="28" max="31" width="8.6640625" style="65" customWidth="1"/>
    <col min="32" max="32" width="11.44140625" style="65" customWidth="1"/>
    <col min="33" max="16384" width="9.109375" style="65"/>
  </cols>
  <sheetData>
    <row r="1" spans="1:32" x14ac:dyDescent="0.25">
      <c r="A1" t="s">
        <v>121</v>
      </c>
      <c r="D1" s="65" t="s">
        <v>14</v>
      </c>
      <c r="E1" s="65" t="s">
        <v>249</v>
      </c>
      <c r="F1" s="66"/>
      <c r="G1" s="65" t="s">
        <v>14</v>
      </c>
      <c r="H1" s="65" t="str">
        <f>E1</f>
        <v>Chris Wicks</v>
      </c>
      <c r="L1" s="67"/>
      <c r="M1" s="68"/>
      <c r="N1" s="65" t="s">
        <v>15</v>
      </c>
      <c r="O1" s="65" t="str">
        <f>E2</f>
        <v>Robyn Bruderer</v>
      </c>
      <c r="S1" s="67"/>
      <c r="T1" s="69"/>
      <c r="U1" s="65" t="s">
        <v>16</v>
      </c>
      <c r="V1" s="65">
        <f>E3</f>
        <v>0</v>
      </c>
      <c r="Z1" s="67"/>
      <c r="AA1" s="68"/>
      <c r="AF1" s="70">
        <f ca="1">NOW()</f>
        <v>42550.800448611109</v>
      </c>
    </row>
    <row r="2" spans="1:32" x14ac:dyDescent="0.25">
      <c r="A2" s="1" t="s">
        <v>149</v>
      </c>
      <c r="D2" s="65" t="s">
        <v>15</v>
      </c>
      <c r="E2" s="65" t="s">
        <v>250</v>
      </c>
      <c r="F2" s="66"/>
      <c r="M2" s="68"/>
      <c r="T2" s="69"/>
      <c r="AA2" s="68"/>
      <c r="AF2" s="71">
        <f ca="1">NOW()</f>
        <v>42550.800448611109</v>
      </c>
    </row>
    <row r="3" spans="1:32" x14ac:dyDescent="0.25">
      <c r="A3" s="65" t="s">
        <v>226</v>
      </c>
      <c r="C3" s="65" t="s">
        <v>227</v>
      </c>
      <c r="D3" s="65" t="s">
        <v>16</v>
      </c>
      <c r="M3" s="68"/>
      <c r="T3" s="69"/>
      <c r="AA3" s="68"/>
    </row>
    <row r="4" spans="1:32" x14ac:dyDescent="0.25">
      <c r="G4" s="161" t="s">
        <v>11</v>
      </c>
      <c r="H4" s="161"/>
      <c r="I4" s="161"/>
      <c r="J4" s="161"/>
      <c r="K4" s="161"/>
      <c r="L4" s="73" t="s">
        <v>28</v>
      </c>
      <c r="M4" s="68"/>
      <c r="N4" s="161" t="s">
        <v>11</v>
      </c>
      <c r="O4" s="161"/>
      <c r="P4" s="161"/>
      <c r="Q4" s="161"/>
      <c r="R4" s="161"/>
      <c r="S4" s="73" t="s">
        <v>28</v>
      </c>
      <c r="T4" s="68"/>
      <c r="U4" s="161" t="s">
        <v>11</v>
      </c>
      <c r="V4" s="161"/>
      <c r="W4" s="161"/>
      <c r="X4" s="161"/>
      <c r="Y4" s="161"/>
      <c r="Z4" s="73" t="s">
        <v>28</v>
      </c>
      <c r="AA4" s="68"/>
      <c r="AB4" s="162" t="s">
        <v>17</v>
      </c>
      <c r="AC4" s="162"/>
      <c r="AD4" s="162"/>
      <c r="AE4" s="73" t="s">
        <v>21</v>
      </c>
    </row>
    <row r="5" spans="1:32" s="73" customFormat="1" x14ac:dyDescent="0.25">
      <c r="A5" s="73" t="s">
        <v>0</v>
      </c>
      <c r="B5" s="73" t="s">
        <v>1</v>
      </c>
      <c r="C5" s="73" t="s">
        <v>2</v>
      </c>
      <c r="D5" s="73" t="s">
        <v>3</v>
      </c>
      <c r="E5" s="73" t="s">
        <v>75</v>
      </c>
      <c r="F5" s="73" t="s">
        <v>76</v>
      </c>
      <c r="G5" s="64" t="s">
        <v>147</v>
      </c>
      <c r="H5" s="64" t="s">
        <v>10</v>
      </c>
      <c r="I5" s="92" t="s">
        <v>236</v>
      </c>
      <c r="J5" s="64" t="s">
        <v>2</v>
      </c>
      <c r="K5" s="64" t="s">
        <v>8</v>
      </c>
      <c r="L5" s="73" t="s">
        <v>13</v>
      </c>
      <c r="M5" s="74"/>
      <c r="N5" s="64" t="s">
        <v>147</v>
      </c>
      <c r="O5" s="64" t="s">
        <v>10</v>
      </c>
      <c r="P5" s="92" t="s">
        <v>236</v>
      </c>
      <c r="Q5" s="64" t="s">
        <v>2</v>
      </c>
      <c r="R5" s="64" t="s">
        <v>8</v>
      </c>
      <c r="S5" s="73" t="s">
        <v>13</v>
      </c>
      <c r="T5" s="74"/>
      <c r="U5" s="64" t="s">
        <v>147</v>
      </c>
      <c r="V5" s="64" t="s">
        <v>10</v>
      </c>
      <c r="W5" s="92" t="s">
        <v>236</v>
      </c>
      <c r="X5" s="64" t="s">
        <v>2</v>
      </c>
      <c r="Y5" s="64" t="s">
        <v>8</v>
      </c>
      <c r="Z5" s="73" t="s">
        <v>13</v>
      </c>
      <c r="AA5" s="74"/>
      <c r="AB5" s="73" t="s">
        <v>18</v>
      </c>
      <c r="AC5" s="73" t="s">
        <v>19</v>
      </c>
      <c r="AD5" s="73" t="s">
        <v>20</v>
      </c>
      <c r="AE5" s="73" t="s">
        <v>8</v>
      </c>
      <c r="AF5" s="73" t="s">
        <v>22</v>
      </c>
    </row>
    <row r="6" spans="1:32" x14ac:dyDescent="0.25">
      <c r="G6"/>
      <c r="H6"/>
      <c r="I6"/>
      <c r="J6"/>
      <c r="K6"/>
      <c r="M6" s="68"/>
      <c r="T6" s="68"/>
      <c r="AA6" s="68"/>
    </row>
    <row r="7" spans="1:32" x14ac:dyDescent="0.25">
      <c r="A7" s="78">
        <v>153</v>
      </c>
      <c r="B7" s="79" t="s">
        <v>117</v>
      </c>
      <c r="C7" s="83"/>
      <c r="D7" s="83"/>
      <c r="E7" s="79" t="s">
        <v>82</v>
      </c>
      <c r="F7" s="84" t="s">
        <v>136</v>
      </c>
      <c r="G7" s="93"/>
      <c r="H7" s="93"/>
      <c r="I7" s="93"/>
      <c r="J7" s="93"/>
      <c r="K7" s="94"/>
      <c r="L7" s="77"/>
      <c r="M7" s="68"/>
      <c r="N7" s="75"/>
      <c r="O7" s="76"/>
      <c r="P7" s="76"/>
      <c r="Q7" s="76"/>
      <c r="R7" s="76"/>
      <c r="S7" s="77"/>
      <c r="T7" s="68"/>
      <c r="U7" s="75"/>
      <c r="V7" s="76"/>
      <c r="W7" s="76"/>
      <c r="X7" s="76"/>
      <c r="Y7" s="76"/>
      <c r="Z7" s="77"/>
      <c r="AA7" s="68"/>
      <c r="AB7" s="77"/>
      <c r="AC7" s="77"/>
      <c r="AD7" s="77"/>
      <c r="AE7" s="77"/>
      <c r="AF7" s="75"/>
    </row>
    <row r="8" spans="1:32" x14ac:dyDescent="0.25">
      <c r="A8" s="80">
        <v>154</v>
      </c>
      <c r="B8" s="81" t="s">
        <v>118</v>
      </c>
      <c r="C8" s="81" t="s">
        <v>141</v>
      </c>
      <c r="D8" s="81" t="s">
        <v>142</v>
      </c>
      <c r="E8" s="81" t="s">
        <v>119</v>
      </c>
      <c r="F8" s="85" t="s">
        <v>133</v>
      </c>
      <c r="G8" s="95">
        <v>5.5</v>
      </c>
      <c r="H8" s="96">
        <v>7.58</v>
      </c>
      <c r="I8" s="97">
        <f>H8</f>
        <v>7.58</v>
      </c>
      <c r="J8" s="96">
        <v>6.5</v>
      </c>
      <c r="K8" s="98">
        <f>(G8*0.25)+(I8*0.5)+(J8*0.25)</f>
        <v>6.79</v>
      </c>
      <c r="L8" s="89">
        <f>K8</f>
        <v>6.79</v>
      </c>
      <c r="M8" s="90"/>
      <c r="N8" s="88">
        <v>5.5</v>
      </c>
      <c r="O8" s="88">
        <v>6.2</v>
      </c>
      <c r="P8" s="97">
        <f>O8</f>
        <v>6.2</v>
      </c>
      <c r="Q8" s="96">
        <v>6.5</v>
      </c>
      <c r="R8" s="98">
        <f>(N8*0.25)+(P8*0.5)+(Q8*0.25)</f>
        <v>6.1</v>
      </c>
      <c r="S8" s="89">
        <f>R8</f>
        <v>6.1</v>
      </c>
      <c r="T8" s="90"/>
      <c r="U8" s="88"/>
      <c r="V8" s="88"/>
      <c r="W8" s="97">
        <f>V8</f>
        <v>0</v>
      </c>
      <c r="X8" s="96"/>
      <c r="Y8" s="98">
        <f>(U8*0.25)+(W8*0.5)+(X8*0.25)</f>
        <v>0</v>
      </c>
      <c r="Z8" s="89">
        <f>Y8</f>
        <v>0</v>
      </c>
      <c r="AA8" s="90"/>
      <c r="AB8" s="89">
        <f>L8</f>
        <v>6.79</v>
      </c>
      <c r="AC8" s="89">
        <f>S8</f>
        <v>6.1</v>
      </c>
      <c r="AD8" s="89"/>
      <c r="AE8" s="89">
        <f>AVERAGE(AB8:AD8)</f>
        <v>6.4450000000000003</v>
      </c>
      <c r="AF8" s="91">
        <v>1</v>
      </c>
    </row>
  </sheetData>
  <mergeCells count="4">
    <mergeCell ref="AB4:AD4"/>
    <mergeCell ref="G4:K4"/>
    <mergeCell ref="N4:R4"/>
    <mergeCell ref="U4:Y4"/>
  </mergeCells>
  <pageMargins left="0.75" right="0.75" top="1" bottom="1" header="0.5" footer="0.5"/>
  <pageSetup paperSize="9" scale="96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workbookViewId="0"/>
  </sheetViews>
  <sheetFormatPr defaultColWidth="9.109375" defaultRowHeight="13.2" x14ac:dyDescent="0.25"/>
  <cols>
    <col min="1" max="1" width="5.5546875" style="65" customWidth="1"/>
    <col min="2" max="2" width="15.6640625" style="65" customWidth="1"/>
    <col min="3" max="3" width="20.6640625" style="65" customWidth="1"/>
    <col min="4" max="4" width="14.6640625" style="65" customWidth="1"/>
    <col min="5" max="5" width="23.6640625" style="65" customWidth="1"/>
    <col min="6" max="6" width="10.44140625" style="65" customWidth="1"/>
    <col min="7" max="9" width="5.6640625" style="65" customWidth="1"/>
    <col min="10" max="10" width="6.6640625" style="65" customWidth="1"/>
    <col min="11" max="11" width="3.109375" style="65" customWidth="1"/>
    <col min="12" max="14" width="5.6640625" style="65" customWidth="1"/>
    <col min="15" max="15" width="6.6640625" style="65" customWidth="1"/>
    <col min="16" max="16" width="3.109375" style="65" customWidth="1"/>
    <col min="17" max="19" width="5.6640625" style="65" customWidth="1"/>
    <col min="20" max="20" width="6.6640625" style="65" customWidth="1"/>
    <col min="21" max="21" width="3.109375" style="65" customWidth="1"/>
    <col min="22" max="25" width="8.6640625" style="65" customWidth="1"/>
    <col min="26" max="26" width="11.44140625" style="65" customWidth="1"/>
    <col min="27" max="16384" width="9.109375" style="65"/>
  </cols>
  <sheetData>
    <row r="1" spans="1:26" x14ac:dyDescent="0.25">
      <c r="A1" t="s">
        <v>121</v>
      </c>
      <c r="D1" s="65" t="s">
        <v>14</v>
      </c>
      <c r="E1" s="65" t="s">
        <v>250</v>
      </c>
      <c r="F1" s="66"/>
      <c r="G1" s="65" t="s">
        <v>14</v>
      </c>
      <c r="I1" s="65" t="str">
        <f>E1</f>
        <v>Robyn Bruderer</v>
      </c>
      <c r="J1" s="67"/>
      <c r="K1" s="68"/>
      <c r="L1" s="65" t="s">
        <v>15</v>
      </c>
      <c r="N1" s="65" t="str">
        <f>E2</f>
        <v>Jenny Scott</v>
      </c>
      <c r="O1" s="67"/>
      <c r="P1" s="69"/>
      <c r="Q1" s="65" t="s">
        <v>16</v>
      </c>
      <c r="S1" s="65">
        <f>F3</f>
        <v>0</v>
      </c>
      <c r="T1" s="67">
        <f>F3</f>
        <v>0</v>
      </c>
      <c r="U1" s="68"/>
      <c r="Z1" s="70">
        <f ca="1">NOW()</f>
        <v>42550.800448611109</v>
      </c>
    </row>
    <row r="2" spans="1:26" x14ac:dyDescent="0.25">
      <c r="A2" s="1" t="s">
        <v>149</v>
      </c>
      <c r="D2" s="65" t="s">
        <v>15</v>
      </c>
      <c r="E2" s="65" t="s">
        <v>265</v>
      </c>
      <c r="F2" s="66"/>
      <c r="K2" s="68"/>
      <c r="P2" s="69"/>
      <c r="U2" s="68"/>
      <c r="Z2" s="71">
        <f ca="1">NOW()</f>
        <v>42550.800448611109</v>
      </c>
    </row>
    <row r="3" spans="1:26" x14ac:dyDescent="0.25">
      <c r="A3" s="65" t="s">
        <v>222</v>
      </c>
      <c r="C3" s="65" t="s">
        <v>223</v>
      </c>
      <c r="D3" s="65" t="s">
        <v>16</v>
      </c>
      <c r="K3" s="68"/>
      <c r="P3" s="69"/>
      <c r="U3" s="68"/>
    </row>
    <row r="4" spans="1:26" x14ac:dyDescent="0.25">
      <c r="G4" s="72"/>
      <c r="H4" s="72"/>
      <c r="I4" s="72"/>
      <c r="J4" s="72" t="s">
        <v>28</v>
      </c>
      <c r="K4" s="68"/>
      <c r="L4" s="72"/>
      <c r="M4" s="72"/>
      <c r="N4" s="72"/>
      <c r="O4" s="72" t="s">
        <v>28</v>
      </c>
      <c r="P4" s="68"/>
      <c r="Q4" s="72"/>
      <c r="R4" s="72"/>
      <c r="S4" s="72"/>
      <c r="T4" s="72" t="s">
        <v>28</v>
      </c>
      <c r="U4" s="68"/>
      <c r="V4" s="162" t="s">
        <v>17</v>
      </c>
      <c r="W4" s="162"/>
      <c r="X4" s="162"/>
      <c r="Y4" s="72" t="s">
        <v>21</v>
      </c>
    </row>
    <row r="5" spans="1:26" s="72" customFormat="1" x14ac:dyDescent="0.25">
      <c r="A5" s="72" t="s">
        <v>0</v>
      </c>
      <c r="B5" s="72" t="s">
        <v>1</v>
      </c>
      <c r="C5" s="72" t="s">
        <v>2</v>
      </c>
      <c r="D5" s="72" t="s">
        <v>3</v>
      </c>
      <c r="E5" s="72" t="s">
        <v>75</v>
      </c>
      <c r="F5" s="72" t="s">
        <v>76</v>
      </c>
      <c r="G5" s="72" t="s">
        <v>147</v>
      </c>
      <c r="H5" s="72" t="s">
        <v>153</v>
      </c>
      <c r="I5" s="72" t="s">
        <v>2</v>
      </c>
      <c r="J5" s="72" t="s">
        <v>13</v>
      </c>
      <c r="K5" s="74"/>
      <c r="L5" s="72" t="s">
        <v>147</v>
      </c>
      <c r="M5" s="72" t="s">
        <v>153</v>
      </c>
      <c r="N5" s="72" t="s">
        <v>2</v>
      </c>
      <c r="O5" s="72" t="s">
        <v>13</v>
      </c>
      <c r="P5" s="74"/>
      <c r="Q5" s="72" t="s">
        <v>147</v>
      </c>
      <c r="R5" s="72" t="s">
        <v>153</v>
      </c>
      <c r="S5" s="72" t="s">
        <v>2</v>
      </c>
      <c r="T5" s="72" t="s">
        <v>13</v>
      </c>
      <c r="U5" s="74"/>
      <c r="V5" s="72" t="s">
        <v>18</v>
      </c>
      <c r="W5" s="72" t="s">
        <v>19</v>
      </c>
      <c r="X5" s="72" t="s">
        <v>20</v>
      </c>
      <c r="Y5" s="72" t="s">
        <v>8</v>
      </c>
      <c r="Z5" s="72" t="s">
        <v>22</v>
      </c>
    </row>
    <row r="6" spans="1:26" x14ac:dyDescent="0.25">
      <c r="A6" s="78">
        <v>141</v>
      </c>
      <c r="B6" s="79" t="s">
        <v>108</v>
      </c>
      <c r="C6" s="83"/>
      <c r="D6" s="83"/>
      <c r="E6" s="79" t="s">
        <v>109</v>
      </c>
      <c r="F6" s="84" t="s">
        <v>133</v>
      </c>
      <c r="G6" s="75"/>
      <c r="H6" s="76"/>
      <c r="I6" s="76"/>
      <c r="J6" s="77"/>
      <c r="K6" s="68"/>
      <c r="L6" s="75"/>
      <c r="M6" s="76"/>
      <c r="N6" s="76"/>
      <c r="O6" s="77"/>
      <c r="P6" s="68"/>
      <c r="Q6" s="75"/>
      <c r="R6" s="76"/>
      <c r="S6" s="76"/>
      <c r="T6" s="77"/>
      <c r="U6" s="68"/>
      <c r="V6" s="77"/>
      <c r="W6" s="77"/>
      <c r="X6" s="77"/>
      <c r="Y6" s="77"/>
      <c r="Z6" s="75"/>
    </row>
    <row r="7" spans="1:26" x14ac:dyDescent="0.25">
      <c r="A7" s="80">
        <v>142</v>
      </c>
      <c r="B7" s="81" t="s">
        <v>99</v>
      </c>
      <c r="C7" s="82" t="s">
        <v>134</v>
      </c>
      <c r="D7" s="81" t="s">
        <v>206</v>
      </c>
      <c r="E7" s="82" t="s">
        <v>156</v>
      </c>
      <c r="F7" s="85" t="s">
        <v>136</v>
      </c>
      <c r="G7" s="87">
        <v>6</v>
      </c>
      <c r="H7" s="88">
        <v>7.6</v>
      </c>
      <c r="I7" s="88">
        <v>5.7</v>
      </c>
      <c r="J7" s="89">
        <f>(G7*0.25)+(H7*0.65)+(I7*0.1)</f>
        <v>7.01</v>
      </c>
      <c r="K7" s="90"/>
      <c r="L7" s="88">
        <v>7.2</v>
      </c>
      <c r="M7" s="88">
        <v>7.1</v>
      </c>
      <c r="N7" s="88">
        <v>5.5</v>
      </c>
      <c r="O7" s="89">
        <f>(L7*0.25)+(M7*0.65)+(N7*0.1)</f>
        <v>6.9649999999999999</v>
      </c>
      <c r="P7" s="90"/>
      <c r="Q7" s="88"/>
      <c r="R7" s="88"/>
      <c r="S7" s="88"/>
      <c r="T7" s="89">
        <f>(Q7*0.25)+(R7*0.65)+(S7*0.1)</f>
        <v>0</v>
      </c>
      <c r="U7" s="90"/>
      <c r="V7" s="89">
        <f>J7</f>
        <v>7.01</v>
      </c>
      <c r="W7" s="89">
        <f>O7</f>
        <v>6.9649999999999999</v>
      </c>
      <c r="X7" s="89"/>
      <c r="Y7" s="89">
        <f>AVERAGE(V7:X7)</f>
        <v>6.9874999999999998</v>
      </c>
      <c r="Z7" s="91">
        <v>1</v>
      </c>
    </row>
    <row r="8" spans="1:26" x14ac:dyDescent="0.25">
      <c r="A8" s="78">
        <v>119</v>
      </c>
      <c r="B8" s="79" t="s">
        <v>91</v>
      </c>
      <c r="C8" s="83"/>
      <c r="D8" s="83"/>
      <c r="E8" s="79" t="s">
        <v>189</v>
      </c>
      <c r="F8" s="84" t="s">
        <v>136</v>
      </c>
      <c r="G8" s="75"/>
      <c r="H8" s="76"/>
      <c r="I8" s="76"/>
      <c r="J8" s="77"/>
      <c r="K8" s="68"/>
      <c r="L8" s="75"/>
      <c r="M8" s="76"/>
      <c r="N8" s="76"/>
      <c r="O8" s="77"/>
      <c r="P8" s="68"/>
      <c r="Q8" s="75"/>
      <c r="R8" s="76"/>
      <c r="S8" s="76"/>
      <c r="T8" s="77"/>
      <c r="U8" s="68"/>
      <c r="V8" s="77"/>
      <c r="W8" s="77"/>
      <c r="X8" s="77"/>
      <c r="Y8" s="77"/>
      <c r="Z8" s="75"/>
    </row>
    <row r="9" spans="1:26" x14ac:dyDescent="0.25">
      <c r="A9" s="80">
        <v>120</v>
      </c>
      <c r="B9" s="81" t="s">
        <v>92</v>
      </c>
      <c r="C9" s="81" t="s">
        <v>154</v>
      </c>
      <c r="D9" s="81" t="s">
        <v>138</v>
      </c>
      <c r="E9" s="82" t="s">
        <v>173</v>
      </c>
      <c r="F9" s="85" t="s">
        <v>136</v>
      </c>
      <c r="G9" s="87">
        <v>6</v>
      </c>
      <c r="H9" s="88">
        <v>8.3000000000000007</v>
      </c>
      <c r="I9" s="88">
        <v>6</v>
      </c>
      <c r="J9" s="89">
        <f>(G9*0.25)+(H9*0.65)+(I9*0.1)</f>
        <v>7.495000000000001</v>
      </c>
      <c r="K9" s="90"/>
      <c r="L9" s="88">
        <v>6</v>
      </c>
      <c r="M9" s="88">
        <v>6.7</v>
      </c>
      <c r="N9" s="88">
        <v>6.2</v>
      </c>
      <c r="O9" s="89">
        <f>(L9*0.25)+(M9*0.65)+(N9*0.1)</f>
        <v>6.4750000000000005</v>
      </c>
      <c r="P9" s="90"/>
      <c r="Q9" s="88"/>
      <c r="R9" s="88"/>
      <c r="S9" s="88"/>
      <c r="T9" s="89">
        <f>(Q9*0.25)+(R9*0.65)+(S9*0.1)</f>
        <v>0</v>
      </c>
      <c r="U9" s="90"/>
      <c r="V9" s="89">
        <f>J9</f>
        <v>7.495000000000001</v>
      </c>
      <c r="W9" s="89">
        <f>O9</f>
        <v>6.4750000000000005</v>
      </c>
      <c r="X9" s="89"/>
      <c r="Y9" s="89">
        <f>AVERAGE(V9:X9)</f>
        <v>6.9850000000000012</v>
      </c>
      <c r="Z9" s="91">
        <v>2</v>
      </c>
    </row>
    <row r="10" spans="1:26" x14ac:dyDescent="0.25">
      <c r="A10" s="78">
        <v>118</v>
      </c>
      <c r="B10" s="79" t="s">
        <v>89</v>
      </c>
      <c r="C10" s="83"/>
      <c r="D10" s="83"/>
      <c r="E10" s="79" t="s">
        <v>90</v>
      </c>
      <c r="F10" s="84" t="s">
        <v>136</v>
      </c>
      <c r="G10" s="75"/>
      <c r="H10" s="76"/>
      <c r="I10" s="76"/>
      <c r="J10" s="77"/>
      <c r="K10" s="68"/>
      <c r="L10" s="75"/>
      <c r="M10" s="76"/>
      <c r="N10" s="76"/>
      <c r="O10" s="77"/>
      <c r="P10" s="68"/>
      <c r="Q10" s="75"/>
      <c r="R10" s="76"/>
      <c r="S10" s="76"/>
      <c r="T10" s="77"/>
      <c r="U10" s="68"/>
      <c r="V10" s="77"/>
      <c r="W10" s="77"/>
      <c r="X10" s="77"/>
      <c r="Y10" s="77"/>
      <c r="Z10" s="75"/>
    </row>
    <row r="11" spans="1:26" x14ac:dyDescent="0.25">
      <c r="A11" s="80">
        <v>121</v>
      </c>
      <c r="B11" s="81" t="s">
        <v>93</v>
      </c>
      <c r="C11" s="81" t="s">
        <v>154</v>
      </c>
      <c r="D11" s="81" t="s">
        <v>138</v>
      </c>
      <c r="E11" s="82" t="s">
        <v>160</v>
      </c>
      <c r="F11" s="85" t="s">
        <v>136</v>
      </c>
      <c r="G11" s="87">
        <v>5</v>
      </c>
      <c r="H11" s="88">
        <v>7.3</v>
      </c>
      <c r="I11" s="88">
        <v>6</v>
      </c>
      <c r="J11" s="89">
        <f>(G11*0.25)+(H11*0.65)+(I11*0.1)</f>
        <v>6.5950000000000006</v>
      </c>
      <c r="K11" s="90"/>
      <c r="L11" s="88">
        <v>6.4</v>
      </c>
      <c r="M11" s="88">
        <v>6.5</v>
      </c>
      <c r="N11" s="88">
        <v>6.2</v>
      </c>
      <c r="O11" s="89">
        <f>(L11*0.25)+(M11*0.65)+(N11*0.1)</f>
        <v>6.4450000000000012</v>
      </c>
      <c r="P11" s="90"/>
      <c r="Q11" s="88"/>
      <c r="R11" s="88"/>
      <c r="S11" s="88"/>
      <c r="T11" s="89">
        <f>(Q11*0.25)+(R11*0.65)+(S11*0.1)</f>
        <v>0</v>
      </c>
      <c r="U11" s="90"/>
      <c r="V11" s="89">
        <f>J11</f>
        <v>6.5950000000000006</v>
      </c>
      <c r="W11" s="89">
        <f>O11</f>
        <v>6.4450000000000012</v>
      </c>
      <c r="X11" s="89"/>
      <c r="Y11" s="89">
        <f>AVERAGE(V11:X11)</f>
        <v>6.5200000000000014</v>
      </c>
      <c r="Z11" s="91">
        <v>3</v>
      </c>
    </row>
    <row r="12" spans="1:26" x14ac:dyDescent="0.25">
      <c r="A12" s="78">
        <v>143</v>
      </c>
      <c r="B12" s="79" t="s">
        <v>83</v>
      </c>
      <c r="C12" s="83"/>
      <c r="D12" s="83"/>
      <c r="E12" s="79" t="s">
        <v>184</v>
      </c>
      <c r="F12" s="84" t="s">
        <v>133</v>
      </c>
      <c r="G12" s="75"/>
      <c r="H12" s="76"/>
      <c r="I12" s="76"/>
      <c r="J12" s="77"/>
      <c r="K12" s="68"/>
      <c r="L12" s="75"/>
      <c r="M12" s="76"/>
      <c r="N12" s="76"/>
      <c r="O12" s="77"/>
      <c r="P12" s="68"/>
      <c r="Q12" s="75"/>
      <c r="R12" s="76"/>
      <c r="S12" s="76"/>
      <c r="T12" s="77"/>
      <c r="U12" s="68"/>
      <c r="V12" s="77"/>
      <c r="W12" s="77"/>
      <c r="X12" s="77"/>
      <c r="Y12" s="77"/>
      <c r="Z12" s="75"/>
    </row>
    <row r="13" spans="1:26" x14ac:dyDescent="0.25">
      <c r="A13" s="80">
        <v>159</v>
      </c>
      <c r="B13" s="81" t="s">
        <v>84</v>
      </c>
      <c r="C13" s="81" t="s">
        <v>131</v>
      </c>
      <c r="D13" s="81" t="s">
        <v>132</v>
      </c>
      <c r="E13" s="81" t="s">
        <v>85</v>
      </c>
      <c r="F13" s="85" t="s">
        <v>133</v>
      </c>
      <c r="G13" s="87">
        <v>5.0999999999999996</v>
      </c>
      <c r="H13" s="88">
        <v>7.2</v>
      </c>
      <c r="I13" s="88">
        <v>6</v>
      </c>
      <c r="J13" s="89">
        <f>(G13*0.25)+(H13*0.65)+(I13*0.1)</f>
        <v>6.5549999999999997</v>
      </c>
      <c r="K13" s="90"/>
      <c r="L13" s="88">
        <v>5.5</v>
      </c>
      <c r="M13" s="88">
        <v>6.3</v>
      </c>
      <c r="N13" s="88">
        <v>4.5</v>
      </c>
      <c r="O13" s="89">
        <f>(L13*0.25)+(M13*0.65)+(N13*0.1)</f>
        <v>5.92</v>
      </c>
      <c r="P13" s="90"/>
      <c r="Q13" s="88"/>
      <c r="R13" s="88"/>
      <c r="S13" s="88"/>
      <c r="T13" s="89">
        <f>(Q13*0.25)+(R13*0.65)+(S13*0.1)</f>
        <v>0</v>
      </c>
      <c r="U13" s="90"/>
      <c r="V13" s="89">
        <f>J13</f>
        <v>6.5549999999999997</v>
      </c>
      <c r="W13" s="89">
        <f>O13</f>
        <v>5.92</v>
      </c>
      <c r="X13" s="89"/>
      <c r="Y13" s="89">
        <f>AVERAGE(V13:X13)</f>
        <v>6.2374999999999998</v>
      </c>
      <c r="Z13" s="91"/>
    </row>
    <row r="14" spans="1:26" x14ac:dyDescent="0.25">
      <c r="A14" s="78">
        <v>157</v>
      </c>
      <c r="B14" s="79" t="s">
        <v>79</v>
      </c>
      <c r="C14" s="83"/>
      <c r="D14" s="83"/>
      <c r="E14" s="79" t="s">
        <v>80</v>
      </c>
      <c r="F14" s="84" t="s">
        <v>136</v>
      </c>
      <c r="G14" s="75"/>
      <c r="H14" s="76"/>
      <c r="I14" s="76"/>
      <c r="J14" s="77"/>
      <c r="K14" s="68"/>
      <c r="L14" s="75"/>
      <c r="M14" s="76"/>
      <c r="N14" s="76"/>
      <c r="O14" s="77"/>
      <c r="P14" s="68"/>
      <c r="Q14" s="75"/>
      <c r="R14" s="76"/>
      <c r="S14" s="76"/>
      <c r="T14" s="77"/>
      <c r="U14" s="68"/>
      <c r="V14" s="77"/>
      <c r="W14" s="77"/>
      <c r="X14" s="77"/>
      <c r="Y14" s="77"/>
      <c r="Z14" s="75"/>
    </row>
    <row r="15" spans="1:26" x14ac:dyDescent="0.25">
      <c r="A15" s="80">
        <v>158</v>
      </c>
      <c r="B15" s="81" t="s">
        <v>111</v>
      </c>
      <c r="C15" s="81" t="s">
        <v>140</v>
      </c>
      <c r="D15" s="81" t="s">
        <v>176</v>
      </c>
      <c r="E15" s="81" t="s">
        <v>169</v>
      </c>
      <c r="F15" s="85" t="s">
        <v>136</v>
      </c>
      <c r="G15" s="87">
        <v>5</v>
      </c>
      <c r="H15" s="88">
        <v>7</v>
      </c>
      <c r="I15" s="88">
        <v>6.2</v>
      </c>
      <c r="J15" s="89">
        <f>(G15*0.25)+(H15*0.65)+(I15*0.1)</f>
        <v>6.42</v>
      </c>
      <c r="K15" s="90"/>
      <c r="L15" s="88">
        <v>6.2</v>
      </c>
      <c r="M15" s="88">
        <v>5.5</v>
      </c>
      <c r="N15" s="88">
        <v>5.5</v>
      </c>
      <c r="O15" s="89">
        <f>(L15*0.25)+(M15*0.65)+(N15*0.1)</f>
        <v>5.6749999999999998</v>
      </c>
      <c r="P15" s="90"/>
      <c r="Q15" s="88"/>
      <c r="R15" s="88"/>
      <c r="S15" s="88"/>
      <c r="T15" s="89">
        <f>(Q15*0.25)+(R15*0.65)+(S15*0.1)</f>
        <v>0</v>
      </c>
      <c r="U15" s="90"/>
      <c r="V15" s="89">
        <f>J15</f>
        <v>6.42</v>
      </c>
      <c r="W15" s="89">
        <f>O15</f>
        <v>5.6749999999999998</v>
      </c>
      <c r="X15" s="89"/>
      <c r="Y15" s="89">
        <f>AVERAGE(V15:X15)</f>
        <v>6.0474999999999994</v>
      </c>
      <c r="Z15" s="91"/>
    </row>
    <row r="16" spans="1:26" x14ac:dyDescent="0.25">
      <c r="A16" s="78">
        <v>112</v>
      </c>
      <c r="B16" s="79" t="s">
        <v>178</v>
      </c>
      <c r="C16" s="83"/>
      <c r="D16" s="83"/>
      <c r="E16" s="79" t="s">
        <v>187</v>
      </c>
      <c r="F16" s="84" t="s">
        <v>136</v>
      </c>
      <c r="G16" s="75"/>
      <c r="H16" s="76"/>
      <c r="I16" s="76"/>
      <c r="J16" s="77"/>
      <c r="K16" s="68"/>
      <c r="L16" s="75"/>
      <c r="M16" s="76"/>
      <c r="N16" s="76"/>
      <c r="O16" s="77"/>
      <c r="P16" s="68"/>
      <c r="Q16" s="75"/>
      <c r="R16" s="76"/>
      <c r="S16" s="76"/>
      <c r="T16" s="77"/>
      <c r="U16" s="68"/>
      <c r="V16" s="77"/>
      <c r="W16" s="77"/>
      <c r="X16" s="77"/>
      <c r="Y16" s="77"/>
      <c r="Z16" s="75"/>
    </row>
    <row r="17" spans="1:26" x14ac:dyDescent="0.25">
      <c r="A17" s="80">
        <v>113</v>
      </c>
      <c r="B17" s="81" t="s">
        <v>163</v>
      </c>
      <c r="C17" s="81" t="s">
        <v>182</v>
      </c>
      <c r="D17" s="81" t="s">
        <v>183</v>
      </c>
      <c r="E17" s="81" t="s">
        <v>172</v>
      </c>
      <c r="F17" s="85" t="s">
        <v>136</v>
      </c>
      <c r="G17" s="87">
        <v>4.5</v>
      </c>
      <c r="H17" s="88">
        <v>5.0999999999999996</v>
      </c>
      <c r="I17" s="88">
        <v>5</v>
      </c>
      <c r="J17" s="89">
        <f>(G17*0.25)+(H17*0.65)+(I17*0.1)</f>
        <v>4.9399999999999995</v>
      </c>
      <c r="K17" s="90"/>
      <c r="L17" s="88">
        <v>5.5</v>
      </c>
      <c r="M17" s="88">
        <v>6</v>
      </c>
      <c r="N17" s="88">
        <v>4</v>
      </c>
      <c r="O17" s="89">
        <f>(L17*0.25)+(M17*0.65)+(N17*0.1)</f>
        <v>5.6750000000000007</v>
      </c>
      <c r="P17" s="90"/>
      <c r="Q17" s="88"/>
      <c r="R17" s="88"/>
      <c r="S17" s="88"/>
      <c r="T17" s="89">
        <f>(Q17*0.25)+(R17*0.65)+(S17*0.1)</f>
        <v>0</v>
      </c>
      <c r="U17" s="90"/>
      <c r="V17" s="89">
        <f>J17</f>
        <v>4.9399999999999995</v>
      </c>
      <c r="W17" s="89">
        <f>O17</f>
        <v>5.6750000000000007</v>
      </c>
      <c r="X17" s="89"/>
      <c r="Y17" s="89">
        <f>AVERAGE(V17:X17)</f>
        <v>5.3075000000000001</v>
      </c>
      <c r="Z17" s="91"/>
    </row>
    <row r="18" spans="1:26" x14ac:dyDescent="0.25">
      <c r="A18" s="78">
        <v>124</v>
      </c>
      <c r="B18" s="79" t="s">
        <v>106</v>
      </c>
      <c r="C18" s="83"/>
      <c r="D18" s="83"/>
      <c r="E18" s="79" t="s">
        <v>107</v>
      </c>
      <c r="F18" s="84" t="s">
        <v>136</v>
      </c>
      <c r="G18" s="75"/>
      <c r="H18" s="76"/>
      <c r="I18" s="76"/>
      <c r="J18" s="77"/>
      <c r="K18" s="68"/>
      <c r="L18" s="75"/>
      <c r="M18" s="76"/>
      <c r="N18" s="76"/>
      <c r="O18" s="77"/>
      <c r="P18" s="68"/>
      <c r="Q18" s="75"/>
      <c r="R18" s="76"/>
      <c r="S18" s="76"/>
      <c r="T18" s="77"/>
      <c r="U18" s="68"/>
      <c r="V18" s="77"/>
      <c r="W18" s="77"/>
      <c r="X18" s="77"/>
      <c r="Y18" s="77"/>
      <c r="Z18" s="75"/>
    </row>
    <row r="19" spans="1:26" x14ac:dyDescent="0.25">
      <c r="A19" s="80">
        <v>126</v>
      </c>
      <c r="B19" s="81" t="s">
        <v>161</v>
      </c>
      <c r="C19" s="81" t="s">
        <v>259</v>
      </c>
      <c r="D19" s="81" t="s">
        <v>150</v>
      </c>
      <c r="E19" s="81" t="s">
        <v>112</v>
      </c>
      <c r="F19" s="85" t="s">
        <v>136</v>
      </c>
      <c r="G19" s="87">
        <v>4</v>
      </c>
      <c r="H19" s="88">
        <v>3.8</v>
      </c>
      <c r="I19" s="88">
        <v>6</v>
      </c>
      <c r="J19" s="89">
        <f>(G19*0.25)+(H19*0.65)+(I19*0.1)</f>
        <v>4.07</v>
      </c>
      <c r="K19" s="90"/>
      <c r="L19" s="88">
        <v>6.2</v>
      </c>
      <c r="M19" s="88">
        <v>5.2</v>
      </c>
      <c r="N19" s="88">
        <v>4.5</v>
      </c>
      <c r="O19" s="89">
        <f>(L19*0.25)+(M19*0.65)+(N19*0.1)</f>
        <v>5.3800000000000008</v>
      </c>
      <c r="P19" s="90"/>
      <c r="Q19" s="88"/>
      <c r="R19" s="88"/>
      <c r="S19" s="88"/>
      <c r="T19" s="89">
        <f>(Q19*0.25)+(R19*0.65)+(S19*0.1)</f>
        <v>0</v>
      </c>
      <c r="U19" s="90"/>
      <c r="V19" s="89">
        <f>J19</f>
        <v>4.07</v>
      </c>
      <c r="W19" s="89">
        <f>O19</f>
        <v>5.3800000000000008</v>
      </c>
      <c r="X19" s="89"/>
      <c r="Y19" s="89">
        <f>AVERAGE(V19:X19)</f>
        <v>4.7250000000000005</v>
      </c>
      <c r="Z19" s="91"/>
    </row>
  </sheetData>
  <mergeCells count="1">
    <mergeCell ref="V4:X4"/>
  </mergeCells>
  <pageMargins left="0.75" right="0.75" top="1" bottom="1" header="0.5" footer="0.5"/>
  <pageSetup paperSize="9" scale="96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Points</vt:lpstr>
      <vt:lpstr> Cl 3 Adv IND</vt:lpstr>
      <vt:lpstr>Cl 5&amp;6 Inter IND</vt:lpstr>
      <vt:lpstr>Cl 7 Nov IND</vt:lpstr>
      <vt:lpstr>Cl 9 Pre-N IND</vt:lpstr>
      <vt:lpstr>Cl 10 Prel IND</vt:lpstr>
      <vt:lpstr>Cl 11 Prep IND</vt:lpstr>
      <vt:lpstr>Cl 12 Inter PDD</vt:lpstr>
      <vt:lpstr>Cl 13 Walk "A" PDD</vt:lpstr>
      <vt:lpstr>Cl 14 Walk "B" PDD</vt:lpstr>
      <vt:lpstr>Cl 16 Prel Comp SQ</vt:lpstr>
      <vt:lpstr>Cl 17 Inter F'style SQ</vt:lpstr>
      <vt:lpstr>Cl 18 Prel F'style SQ</vt:lpstr>
      <vt:lpstr>' Cl 3 Adv IND'!Print_Area</vt:lpstr>
      <vt:lpstr>'Cl 10 Prel IND'!Print_Area</vt:lpstr>
      <vt:lpstr>'Cl 11 Prep IND'!Print_Area</vt:lpstr>
      <vt:lpstr>'Cl 12 Inter PDD'!Print_Area</vt:lpstr>
      <vt:lpstr>'Cl 13 Walk "A" PDD'!Print_Area</vt:lpstr>
      <vt:lpstr>'Cl 14 Walk "B" PDD'!Print_Area</vt:lpstr>
      <vt:lpstr>'Cl 16 Prel Comp SQ'!Print_Area</vt:lpstr>
      <vt:lpstr>'Cl 17 Inter F''style SQ'!Print_Area</vt:lpstr>
      <vt:lpstr>'Cl 18 Prel F''style SQ'!Print_Area</vt:lpstr>
      <vt:lpstr>'Cl 5&amp;6 Inter IND'!Print_Area</vt:lpstr>
      <vt:lpstr>'Cl 7 Nov IND'!Print_Area</vt:lpstr>
      <vt:lpstr>'Cl 9 Pre-N IND'!Print_Area</vt:lpstr>
      <vt:lpstr>Points!Print_Area</vt:lpstr>
      <vt:lpstr>' Cl 3 Adv IND'!Print_Titles</vt:lpstr>
      <vt:lpstr>'Cl 10 Prel IND'!Print_Titles</vt:lpstr>
      <vt:lpstr>'Cl 11 Prep IND'!Print_Titles</vt:lpstr>
      <vt:lpstr>'Cl 12 Inter PDD'!Print_Titles</vt:lpstr>
      <vt:lpstr>'Cl 13 Walk "A" PDD'!Print_Titles</vt:lpstr>
      <vt:lpstr>'Cl 14 Walk "B" PDD'!Print_Titles</vt:lpstr>
      <vt:lpstr>'Cl 16 Prel Comp SQ'!Print_Titles</vt:lpstr>
      <vt:lpstr>'Cl 17 Inter F''style SQ'!Print_Titles</vt:lpstr>
      <vt:lpstr>'Cl 18 Prel F''style SQ'!Print_Titles</vt:lpstr>
      <vt:lpstr>'Cl 5&amp;6 Inter IND'!Print_Titles</vt:lpstr>
      <vt:lpstr>'Cl 7 Nov IND'!Print_Titles</vt:lpstr>
      <vt:lpstr>'Cl 9 Pre-N IND'!Print_Titles</vt:lpstr>
      <vt:lpstr>Points!Print_Titles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Davis, Noeline (sanofi pasteur)</cp:lastModifiedBy>
  <cp:lastPrinted>2016-06-25T05:48:51Z</cp:lastPrinted>
  <dcterms:created xsi:type="dcterms:W3CDTF">2005-11-26T19:15:05Z</dcterms:created>
  <dcterms:modified xsi:type="dcterms:W3CDTF">2016-06-29T09:13:15Z</dcterms:modified>
</cp:coreProperties>
</file>