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Class 1" sheetId="1" r:id="rId1"/>
    <sheet name="Class 1 Tech Test" sheetId="2" r:id="rId2"/>
    <sheet name="Class 2" sheetId="3" r:id="rId3"/>
    <sheet name="Class 8" sheetId="4" r:id="rId4"/>
    <sheet name="Class 4" sheetId="5" r:id="rId5"/>
    <sheet name="Class 6" sheetId="6" r:id="rId6"/>
    <sheet name="Class 5" sheetId="7" r:id="rId7"/>
    <sheet name="Class 14" sheetId="8" r:id="rId8"/>
    <sheet name="Class 9" sheetId="9" r:id="rId9"/>
    <sheet name="Class 3" sheetId="10" r:id="rId10"/>
    <sheet name="Class 15" sheetId="11" r:id="rId11"/>
    <sheet name="Class 17" sheetId="12" r:id="rId12"/>
    <sheet name="Class 16" sheetId="13" r:id="rId13"/>
    <sheet name="Class 7" sheetId="14" r:id="rId14"/>
  </sheets>
  <definedNames>
    <definedName name="_xlnm.Print_Area" localSheetId="0">'Class 1'!$BS$6:$BX$19</definedName>
    <definedName name="_xlnm.Print_Area" localSheetId="1">'Class 1 Tech Test'!$BB$7:$BF$38</definedName>
    <definedName name="_xlnm.Print_Area" localSheetId="7">'Class 14'!$BN$7:$BR$39</definedName>
    <definedName name="_xlnm.Print_Area" localSheetId="10">'Class 15'!$BK$7:$BO$39</definedName>
    <definedName name="_xlnm.Print_Area" localSheetId="12">'Class 16'!$Q$6:$V$17</definedName>
    <definedName name="_xlnm.Print_Area" localSheetId="11">'Class 17'!$Q$6:$V$25</definedName>
    <definedName name="_xlnm.Print_Area" localSheetId="2">'Class 2'!$BS$6:$BX$39</definedName>
    <definedName name="_xlnm.Print_Area" localSheetId="9">'Class 3'!$BK$7:$BO$39</definedName>
    <definedName name="_xlnm.Print_Area" localSheetId="4">'Class 4'!$BK$7:$BO$39</definedName>
    <definedName name="_xlnm.Print_Area" localSheetId="6">'Class 5'!$BT$7:$BX$39</definedName>
    <definedName name="_xlnm.Print_Area" localSheetId="5">'Class 6'!$BK$7:$BO$39</definedName>
    <definedName name="_xlnm.Print_Area" localSheetId="13">'Class 7'!$AG$7:$AK$39</definedName>
    <definedName name="_xlnm.Print_Area" localSheetId="3">'Class 8'!$BN$7:$BR$39</definedName>
    <definedName name="_xlnm.Print_Area" localSheetId="8">'Class 9'!$BH$7:$BL$39</definedName>
    <definedName name="_xlnm.Print_Titles" localSheetId="0">'Class 1'!$A:$E,'Class 1'!$1:$6</definedName>
    <definedName name="_xlnm.Print_Titles" localSheetId="1">'Class 1 Tech Test'!$A:$E,'Class 1 Tech Test'!$1:$6</definedName>
    <definedName name="_xlnm.Print_Titles" localSheetId="7">'Class 14'!$A:$E,'Class 14'!$1:$6</definedName>
    <definedName name="_xlnm.Print_Titles" localSheetId="10">'Class 15'!$A:$E,'Class 15'!$1:$6</definedName>
    <definedName name="_xlnm.Print_Titles" localSheetId="12">'Class 16'!$A:$E,'Class 16'!$1:$6</definedName>
    <definedName name="_xlnm.Print_Titles" localSheetId="11">'Class 17'!$A:$E,'Class 17'!$1:$6</definedName>
    <definedName name="_xlnm.Print_Titles" localSheetId="2">'Class 2'!$A:$E,'Class 2'!$1:$6</definedName>
    <definedName name="_xlnm.Print_Titles" localSheetId="9">'Class 3'!$A:$E,'Class 3'!$1:$6</definedName>
    <definedName name="_xlnm.Print_Titles" localSheetId="4">'Class 4'!$A:$E,'Class 4'!$1:$6</definedName>
    <definedName name="_xlnm.Print_Titles" localSheetId="6">'Class 5'!$A:$E,'Class 5'!$1:$6</definedName>
    <definedName name="_xlnm.Print_Titles" localSheetId="5">'Class 6'!$A:$E,'Class 6'!$1:$6</definedName>
    <definedName name="_xlnm.Print_Titles" localSheetId="13">'Class 7'!$A:$E,'Class 7'!$1:$6</definedName>
    <definedName name="_xlnm.Print_Titles" localSheetId="3">'Class 8'!$A:$E,'Class 8'!$1:$6</definedName>
    <definedName name="_xlnm.Print_Titles" localSheetId="8">'Class 9'!$A:$E,'Class 9'!$1:$6</definedName>
  </definedNames>
  <calcPr fullCalcOnLoad="1"/>
</workbook>
</file>

<file path=xl/sharedStrings.xml><?xml version="1.0" encoding="utf-8"?>
<sst xmlns="http://schemas.openxmlformats.org/spreadsheetml/2006/main" count="1453" uniqueCount="199">
  <si>
    <t>Judge at A:</t>
  </si>
  <si>
    <t>Judge at B:</t>
  </si>
  <si>
    <t>Judge at C:</t>
  </si>
  <si>
    <t>COMPULSORIES</t>
  </si>
  <si>
    <t>FREESTYLE</t>
  </si>
  <si>
    <t>TOTAL</t>
  </si>
  <si>
    <t>Judges' Scores</t>
  </si>
  <si>
    <t>Actual</t>
  </si>
  <si>
    <t>No.</t>
  </si>
  <si>
    <t>Vaulter</t>
  </si>
  <si>
    <t>Horse</t>
  </si>
  <si>
    <t>Lunger</t>
  </si>
  <si>
    <t>Club</t>
  </si>
  <si>
    <t>V'ltOn</t>
  </si>
  <si>
    <t>Flag</t>
  </si>
  <si>
    <t>Mill</t>
  </si>
  <si>
    <t>Sc. 1</t>
  </si>
  <si>
    <t>Sc. 2</t>
  </si>
  <si>
    <t>Stand</t>
  </si>
  <si>
    <t>Fl. 1</t>
  </si>
  <si>
    <t>SwOff</t>
  </si>
  <si>
    <t>Sub</t>
  </si>
  <si>
    <t>Ex Sc</t>
  </si>
  <si>
    <t>Score</t>
  </si>
  <si>
    <t>Art.</t>
  </si>
  <si>
    <t>Diff.</t>
  </si>
  <si>
    <t>Perf</t>
  </si>
  <si>
    <t>D&amp;P</t>
  </si>
  <si>
    <t>Falls</t>
  </si>
  <si>
    <t>SCORE</t>
  </si>
  <si>
    <t>A</t>
  </si>
  <si>
    <t>B</t>
  </si>
  <si>
    <t>C</t>
  </si>
  <si>
    <t>Place</t>
  </si>
  <si>
    <t>Sydney Vaulting Group</t>
  </si>
  <si>
    <t>Scone Horse Festival Vaulting Competition</t>
  </si>
  <si>
    <t>Class 1 - Open Individual</t>
  </si>
  <si>
    <t>Krystle Lander</t>
  </si>
  <si>
    <t>Lyn Lynch</t>
  </si>
  <si>
    <t>SVG</t>
  </si>
  <si>
    <t>Kerri Wilson</t>
  </si>
  <si>
    <t>David Waller</t>
  </si>
  <si>
    <t>Darryn Fedrick</t>
  </si>
  <si>
    <t>Fassifern, QLD</t>
  </si>
  <si>
    <t>Fritz</t>
  </si>
  <si>
    <t>Sky K Samuel</t>
  </si>
  <si>
    <t>Bas S</t>
  </si>
  <si>
    <t>Class 2 - Advanced Individual</t>
  </si>
  <si>
    <t>Natalie McNeill</t>
  </si>
  <si>
    <t>Sharna Kirkham</t>
  </si>
  <si>
    <t>Nikki Stapleton</t>
  </si>
  <si>
    <t>EP Morgan</t>
  </si>
  <si>
    <t>Equiste</t>
  </si>
  <si>
    <t>Nicole Collett</t>
  </si>
  <si>
    <t>Sarah Grayson</t>
  </si>
  <si>
    <t>McKeira Cumming</t>
  </si>
  <si>
    <t>Edelweiss Pierre</t>
  </si>
  <si>
    <t>Melanie Fedricks</t>
  </si>
  <si>
    <t>Ella Springs, QLD</t>
  </si>
  <si>
    <t>Lucy Betts</t>
  </si>
  <si>
    <t>Martine Fogg</t>
  </si>
  <si>
    <t>Spiritoso</t>
  </si>
  <si>
    <t>Hunter Valley</t>
  </si>
  <si>
    <t>Sabine Osmotherly</t>
  </si>
  <si>
    <t>Louis</t>
  </si>
  <si>
    <t>Alka Khan</t>
  </si>
  <si>
    <t>Melanie Fedrick</t>
  </si>
  <si>
    <t>Kamilaroi Cavalier</t>
  </si>
  <si>
    <r>
      <t xml:space="preserve">Anna Paxton    </t>
    </r>
    <r>
      <rPr>
        <b/>
        <i/>
        <sz val="10"/>
        <color indexed="8"/>
        <rFont val="Arial"/>
        <family val="2"/>
      </rPr>
      <t xml:space="preserve">    H/C</t>
    </r>
  </si>
  <si>
    <t>1/2 Fl</t>
  </si>
  <si>
    <t>Plank</t>
  </si>
  <si>
    <t>In Seat</t>
  </si>
  <si>
    <t>Out S</t>
  </si>
  <si>
    <t>Kneel</t>
  </si>
  <si>
    <t>V'ltOf</t>
  </si>
  <si>
    <t>Exerc</t>
  </si>
  <si>
    <t>Kelsea Haste</t>
  </si>
  <si>
    <t>Tegan Davis</t>
  </si>
  <si>
    <t>Capriole Vaulters</t>
  </si>
  <si>
    <t>Cameron Duck</t>
  </si>
  <si>
    <t>Harry Williams</t>
  </si>
  <si>
    <t>Game on</t>
  </si>
  <si>
    <t>Sarah Venamore</t>
  </si>
  <si>
    <t>NEGS</t>
  </si>
  <si>
    <t>Taylor Sheppard</t>
  </si>
  <si>
    <t>Sophia Thatcher</t>
  </si>
  <si>
    <t>Jamie Haste</t>
  </si>
  <si>
    <t>Danuta Paxton</t>
  </si>
  <si>
    <t>Ainsley Fraser</t>
  </si>
  <si>
    <t>Bronte Fletcher</t>
  </si>
  <si>
    <t>Scarlet</t>
  </si>
  <si>
    <t>Eloise Tate</t>
  </si>
  <si>
    <t>Elyssa O'Hanlan</t>
  </si>
  <si>
    <t>Charlotte Ratcliffe-Roach</t>
  </si>
  <si>
    <t>Sw fw</t>
  </si>
  <si>
    <t>1/2 Mill</t>
  </si>
  <si>
    <t>Sw rw</t>
  </si>
  <si>
    <t>Class 4 - Novice Individual</t>
  </si>
  <si>
    <t>Class 8 - Pre-Novice Indivdual</t>
  </si>
  <si>
    <t>Rebecca Howard</t>
  </si>
  <si>
    <t>Melissa Stone</t>
  </si>
  <si>
    <t>Marama Salter</t>
  </si>
  <si>
    <t>ACTUAL SCORES</t>
  </si>
  <si>
    <t>Div. by</t>
  </si>
  <si>
    <t>FINAL</t>
  </si>
  <si>
    <t>Half M</t>
  </si>
  <si>
    <t>Total</t>
  </si>
  <si>
    <t>No&amp;Ex</t>
  </si>
  <si>
    <t>score</t>
  </si>
  <si>
    <t>Exer</t>
  </si>
  <si>
    <t>Overall</t>
  </si>
  <si>
    <t>Sub-total</t>
  </si>
  <si>
    <t>Class 6 - Novice Squad</t>
  </si>
  <si>
    <t>Jessica Masterton</t>
  </si>
  <si>
    <t>Emily Jones</t>
  </si>
  <si>
    <t>Linda Ranosch</t>
  </si>
  <si>
    <r>
      <t xml:space="preserve">Bronagh Miskilly  </t>
    </r>
    <r>
      <rPr>
        <b/>
        <i/>
        <sz val="10"/>
        <color indexed="8"/>
        <rFont val="Arial"/>
        <family val="2"/>
      </rPr>
      <t>Reserve</t>
    </r>
  </si>
  <si>
    <t>S'rs/1</t>
  </si>
  <si>
    <t>S'rs/2</t>
  </si>
  <si>
    <t>Fl'k/1</t>
  </si>
  <si>
    <t>Sw off</t>
  </si>
  <si>
    <t>Perf.</t>
  </si>
  <si>
    <t>D &amp; P</t>
  </si>
  <si>
    <t>Class 5 - Open Squad</t>
  </si>
  <si>
    <t>Sky King Samuel</t>
  </si>
  <si>
    <t>Darryn Fedricks</t>
  </si>
  <si>
    <t>Emily Kleier</t>
  </si>
  <si>
    <t>Anna Betts</t>
  </si>
  <si>
    <t>Anna Paxton</t>
  </si>
  <si>
    <t>Jean Betts</t>
  </si>
  <si>
    <t>Pl'k</t>
  </si>
  <si>
    <t>I/s S't</t>
  </si>
  <si>
    <t>O/s S't</t>
  </si>
  <si>
    <t>V'lt Off</t>
  </si>
  <si>
    <t>Class 14 - Pre-Novice Squad</t>
  </si>
  <si>
    <t>Christine Lawrence</t>
  </si>
  <si>
    <t>Mellissa Thompson</t>
  </si>
  <si>
    <t>Lara Colless</t>
  </si>
  <si>
    <r>
      <t xml:space="preserve">Molly Paxton     </t>
    </r>
    <r>
      <rPr>
        <b/>
        <i/>
        <sz val="10"/>
        <color indexed="8"/>
        <rFont val="Arial"/>
        <family val="2"/>
      </rPr>
      <t>Reserve</t>
    </r>
  </si>
  <si>
    <t>Class 9 - Preliminary Individual</t>
  </si>
  <si>
    <t>Alice Frend</t>
  </si>
  <si>
    <t>Charismatic</t>
  </si>
  <si>
    <t>Scarlett Kemp</t>
  </si>
  <si>
    <t>Trista Mitchell</t>
  </si>
  <si>
    <t>Jessica Mory</t>
  </si>
  <si>
    <t>Alexandra Moon</t>
  </si>
  <si>
    <t>Scone</t>
  </si>
  <si>
    <t>Kate Ryan</t>
  </si>
  <si>
    <t>Morgan Hyatt</t>
  </si>
  <si>
    <t>Katherine Moon</t>
  </si>
  <si>
    <t>Molly Paxton</t>
  </si>
  <si>
    <t>Ellie Rowling</t>
  </si>
  <si>
    <t>Sarah Parkes</t>
  </si>
  <si>
    <t>Rosie Kemp</t>
  </si>
  <si>
    <t>Class 3 - Intermediate Individual</t>
  </si>
  <si>
    <t>Rhiannon Webb</t>
  </si>
  <si>
    <t>Gen Im</t>
  </si>
  <si>
    <t>Class 15 - Preliminary Squad</t>
  </si>
  <si>
    <t>Game On</t>
  </si>
  <si>
    <r>
      <t xml:space="preserve">Ellie Rowlings      </t>
    </r>
    <r>
      <rPr>
        <b/>
        <i/>
        <sz val="10"/>
        <color indexed="8"/>
        <rFont val="Arial"/>
        <family val="2"/>
      </rPr>
      <t>Reserve</t>
    </r>
  </si>
  <si>
    <t>Class 17 - Pre-novice/Preliminary PDD at Walk</t>
  </si>
  <si>
    <t>Charasmatic</t>
  </si>
  <si>
    <t>Charlotte Radcliffe-Roach</t>
  </si>
  <si>
    <t>Caitlin Fraser</t>
  </si>
  <si>
    <t>Riva Petersz</t>
  </si>
  <si>
    <t>Ellie Rowlings</t>
  </si>
  <si>
    <t>Class 16 - Open/Advance/Intermediate/Novice PDD at walk</t>
  </si>
  <si>
    <t>Ella Springs</t>
  </si>
  <si>
    <t>Class 7 - Open/Advance/Intermediate PDD</t>
  </si>
  <si>
    <t xml:space="preserve">Melanie Fedricks </t>
  </si>
  <si>
    <t>Open Individual Technical Test</t>
  </si>
  <si>
    <t>ELEMENTS</t>
  </si>
  <si>
    <t>A&amp;P</t>
  </si>
  <si>
    <t>Jump f'ce</t>
  </si>
  <si>
    <t>Co-ord</t>
  </si>
  <si>
    <t>Supple</t>
  </si>
  <si>
    <t>Balance</t>
  </si>
  <si>
    <t>Strength</t>
  </si>
  <si>
    <t>Sum</t>
  </si>
  <si>
    <t>** - 12 and under</t>
  </si>
  <si>
    <t>Trista Mitchell      **</t>
  </si>
  <si>
    <t>Riva Peters          **</t>
  </si>
  <si>
    <t>Bronagh Miskelly  **</t>
  </si>
  <si>
    <t>Lara Colless         **</t>
  </si>
  <si>
    <t>Katherine Moon    **</t>
  </si>
  <si>
    <t>Georgia Henley     **</t>
  </si>
  <si>
    <t>Abigail Bedford     **</t>
  </si>
  <si>
    <t>Rosie Kemp         **</t>
  </si>
  <si>
    <t>Chris Wicks</t>
  </si>
  <si>
    <t>1st Round</t>
  </si>
  <si>
    <t>2nd Round</t>
  </si>
  <si>
    <t>Robyn Bruderer</t>
  </si>
  <si>
    <t>FB</t>
  </si>
  <si>
    <t>Compulsories and Freestyle</t>
  </si>
  <si>
    <t>Tech Test</t>
  </si>
  <si>
    <t>FINAL - Overall</t>
  </si>
  <si>
    <t>C Wicks</t>
  </si>
  <si>
    <t>R Bruderer</t>
  </si>
  <si>
    <t>FINAL - based on ((Comp + Tech Test + F/S) and that total /3)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</si>
</sst>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[$-C09]dddd\,\ d\ mmmm\ yyyy"/>
    <numFmt numFmtId="167" formatCode="[$-C09]dd\-mmm\-yy;@"/>
    <numFmt numFmtId="168" formatCode="[$-409]h:mm:ss\ AM/PM"/>
    <numFmt numFmtId="169" formatCode="[$-409]h:mm:ss\ AM/PM;@"/>
    <numFmt numFmtId="170" formatCode="#,##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167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19" applyNumberFormat="1" applyFont="1" applyFill="1" applyBorder="1" applyAlignment="1">
      <alignment horizontal="right"/>
    </xf>
    <xf numFmtId="0" fontId="3" fillId="0" borderId="0" xfId="19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20" applyNumberFormat="1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19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20" applyNumberFormat="1" applyFont="1" applyFill="1" applyBorder="1" applyAlignment="1">
      <alignment horizontal="right"/>
    </xf>
    <xf numFmtId="0" fontId="3" fillId="0" borderId="0" xfId="2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2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1.28125" style="0" customWidth="1"/>
    <col min="3" max="3" width="13.140625" style="0" customWidth="1"/>
    <col min="4" max="4" width="13.421875" style="0" customWidth="1"/>
    <col min="5" max="5" width="14.8515625" style="0" customWidth="1"/>
    <col min="6" max="17" width="5.7109375" style="0" customWidth="1"/>
    <col min="18" max="18" width="3.140625" style="0" customWidth="1"/>
    <col min="19" max="25" width="5.7109375" style="0" customWidth="1"/>
    <col min="26" max="26" width="6.7109375" style="0" customWidth="1"/>
    <col min="27" max="27" width="3.140625" style="0" customWidth="1"/>
    <col min="28" max="39" width="5.7109375" style="0" customWidth="1"/>
    <col min="40" max="40" width="3.140625" style="0" customWidth="1"/>
    <col min="41" max="47" width="5.7109375" style="0" customWidth="1"/>
    <col min="48" max="48" width="6.7109375" style="0" customWidth="1"/>
    <col min="49" max="49" width="3.140625" style="0" customWidth="1"/>
    <col min="50" max="61" width="5.7109375" style="0" customWidth="1"/>
    <col min="62" max="62" width="3.140625" style="0" customWidth="1"/>
    <col min="63" max="69" width="5.7109375" style="0" customWidth="1"/>
    <col min="70" max="70" width="6.7109375" style="0" customWidth="1"/>
    <col min="71" max="71" width="3.140625" style="0" customWidth="1"/>
    <col min="72" max="75" width="6.7109375" style="0" customWidth="1"/>
    <col min="76" max="76" width="11.57421875" style="0" customWidth="1"/>
  </cols>
  <sheetData>
    <row r="1" spans="1:76" ht="12.75">
      <c r="A1" t="s">
        <v>34</v>
      </c>
      <c r="F1" s="1" t="s">
        <v>0</v>
      </c>
      <c r="G1" s="1"/>
      <c r="H1" s="52" t="s">
        <v>188</v>
      </c>
      <c r="I1" s="52"/>
      <c r="J1" s="52"/>
      <c r="K1" s="52"/>
      <c r="L1" s="52"/>
      <c r="M1" s="52"/>
      <c r="N1" s="1"/>
      <c r="O1" s="1"/>
      <c r="AB1" t="s">
        <v>1</v>
      </c>
      <c r="AD1" s="52" t="s">
        <v>82</v>
      </c>
      <c r="AE1" s="52"/>
      <c r="AF1" s="52"/>
      <c r="AG1" s="52"/>
      <c r="AH1" s="52"/>
      <c r="AI1" s="52"/>
      <c r="AJ1" s="52"/>
      <c r="AK1" s="52"/>
      <c r="AX1" t="s">
        <v>2</v>
      </c>
      <c r="AZ1" s="52"/>
      <c r="BA1" s="52"/>
      <c r="BB1" s="52"/>
      <c r="BC1" s="52"/>
      <c r="BD1" s="52"/>
      <c r="BE1" s="52"/>
      <c r="BF1" s="52"/>
      <c r="BG1" s="52"/>
      <c r="BX1" s="2">
        <f ca="1">NOW()</f>
        <v>41407.66401111111</v>
      </c>
    </row>
    <row r="2" spans="1:76" ht="12.75">
      <c r="A2" s="3" t="s">
        <v>35</v>
      </c>
      <c r="BX2" s="4">
        <f ca="1">NOW()</f>
        <v>41407.66401111111</v>
      </c>
    </row>
    <row r="3" spans="1:5" ht="12.75">
      <c r="A3" s="11" t="s">
        <v>36</v>
      </c>
      <c r="B3" s="11"/>
      <c r="C3" s="11"/>
      <c r="D3" s="11"/>
      <c r="E3" s="11"/>
    </row>
    <row r="4" spans="6:75" ht="12.75">
      <c r="F4" s="53" t="s">
        <v>3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"/>
      <c r="S4" s="53" t="s">
        <v>4</v>
      </c>
      <c r="T4" s="53"/>
      <c r="U4" s="53"/>
      <c r="V4" s="53"/>
      <c r="W4" s="53"/>
      <c r="X4" s="53"/>
      <c r="Y4" s="53"/>
      <c r="Z4" s="5" t="s">
        <v>5</v>
      </c>
      <c r="AB4" s="53" t="s">
        <v>3</v>
      </c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"/>
      <c r="AO4" s="53" t="s">
        <v>4</v>
      </c>
      <c r="AP4" s="53"/>
      <c r="AQ4" s="53"/>
      <c r="AR4" s="53"/>
      <c r="AS4" s="53"/>
      <c r="AT4" s="53"/>
      <c r="AU4" s="53"/>
      <c r="AV4" s="5" t="s">
        <v>5</v>
      </c>
      <c r="AX4" s="53" t="s">
        <v>3</v>
      </c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"/>
      <c r="BK4" s="53" t="s">
        <v>4</v>
      </c>
      <c r="BL4" s="53"/>
      <c r="BM4" s="53"/>
      <c r="BN4" s="53"/>
      <c r="BO4" s="53"/>
      <c r="BP4" s="53"/>
      <c r="BQ4" s="53"/>
      <c r="BR4" s="5" t="s">
        <v>5</v>
      </c>
      <c r="BT4" s="53" t="s">
        <v>6</v>
      </c>
      <c r="BU4" s="53"/>
      <c r="BV4" s="53"/>
      <c r="BW4" s="5" t="s">
        <v>7</v>
      </c>
    </row>
    <row r="5" spans="1:76" s="5" customFormat="1" ht="12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10</v>
      </c>
      <c r="Q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  <c r="W5" s="5" t="s">
        <v>10</v>
      </c>
      <c r="X5" s="5" t="s">
        <v>28</v>
      </c>
      <c r="Y5" s="5" t="s">
        <v>23</v>
      </c>
      <c r="Z5" s="5" t="s">
        <v>29</v>
      </c>
      <c r="AB5" s="5" t="s">
        <v>13</v>
      </c>
      <c r="AC5" s="5" t="s">
        <v>14</v>
      </c>
      <c r="AD5" s="5" t="s">
        <v>15</v>
      </c>
      <c r="AE5" s="5" t="s">
        <v>16</v>
      </c>
      <c r="AF5" s="5" t="s">
        <v>17</v>
      </c>
      <c r="AG5" s="5" t="s">
        <v>18</v>
      </c>
      <c r="AH5" s="5" t="s">
        <v>19</v>
      </c>
      <c r="AI5" s="5" t="s">
        <v>20</v>
      </c>
      <c r="AJ5" s="5" t="s">
        <v>21</v>
      </c>
      <c r="AK5" s="5" t="s">
        <v>22</v>
      </c>
      <c r="AL5" s="5" t="s">
        <v>10</v>
      </c>
      <c r="AM5" s="5" t="s">
        <v>23</v>
      </c>
      <c r="AO5" s="5" t="s">
        <v>24</v>
      </c>
      <c r="AP5" s="5" t="s">
        <v>25</v>
      </c>
      <c r="AQ5" s="5" t="s">
        <v>26</v>
      </c>
      <c r="AR5" s="5" t="s">
        <v>27</v>
      </c>
      <c r="AS5" s="5" t="s">
        <v>10</v>
      </c>
      <c r="AT5" s="5" t="s">
        <v>28</v>
      </c>
      <c r="AU5" s="5" t="s">
        <v>23</v>
      </c>
      <c r="AV5" s="5" t="s">
        <v>29</v>
      </c>
      <c r="AX5" s="5" t="s">
        <v>13</v>
      </c>
      <c r="AY5" s="5" t="s">
        <v>14</v>
      </c>
      <c r="AZ5" s="5" t="s">
        <v>15</v>
      </c>
      <c r="BA5" s="5" t="s">
        <v>16</v>
      </c>
      <c r="BB5" s="5" t="s">
        <v>17</v>
      </c>
      <c r="BC5" s="5" t="s">
        <v>18</v>
      </c>
      <c r="BD5" s="5" t="s">
        <v>19</v>
      </c>
      <c r="BE5" s="5" t="s">
        <v>20</v>
      </c>
      <c r="BF5" s="5" t="s">
        <v>21</v>
      </c>
      <c r="BG5" s="5" t="s">
        <v>22</v>
      </c>
      <c r="BH5" s="5" t="s">
        <v>10</v>
      </c>
      <c r="BI5" s="5" t="s">
        <v>23</v>
      </c>
      <c r="BK5" s="5" t="s">
        <v>24</v>
      </c>
      <c r="BL5" s="5" t="s">
        <v>25</v>
      </c>
      <c r="BM5" s="5" t="s">
        <v>26</v>
      </c>
      <c r="BN5" s="5" t="s">
        <v>27</v>
      </c>
      <c r="BO5" s="5" t="s">
        <v>10</v>
      </c>
      <c r="BP5" s="5" t="s">
        <v>28</v>
      </c>
      <c r="BQ5" s="5" t="s">
        <v>23</v>
      </c>
      <c r="BR5" s="5" t="s">
        <v>29</v>
      </c>
      <c r="BT5" s="5" t="s">
        <v>30</v>
      </c>
      <c r="BU5" s="5" t="s">
        <v>31</v>
      </c>
      <c r="BV5" s="5" t="s">
        <v>32</v>
      </c>
      <c r="BW5" s="5" t="s">
        <v>23</v>
      </c>
      <c r="BX5" s="5" t="s">
        <v>33</v>
      </c>
    </row>
    <row r="6" spans="1:5" ht="12.75">
      <c r="A6" s="54" t="s">
        <v>193</v>
      </c>
      <c r="B6" s="54"/>
      <c r="C6" s="54"/>
      <c r="D6" s="54"/>
      <c r="E6" s="54"/>
    </row>
    <row r="7" spans="1:75" ht="12.75">
      <c r="A7" s="12">
        <v>41</v>
      </c>
      <c r="B7" s="13" t="s">
        <v>37</v>
      </c>
      <c r="C7" s="14" t="s">
        <v>64</v>
      </c>
      <c r="D7" s="14" t="s">
        <v>38</v>
      </c>
      <c r="E7" s="15" t="s">
        <v>39</v>
      </c>
      <c r="F7" s="6">
        <v>6.2</v>
      </c>
      <c r="G7" s="6">
        <v>7.5</v>
      </c>
      <c r="H7" s="6">
        <v>7.5</v>
      </c>
      <c r="I7" s="6">
        <v>7</v>
      </c>
      <c r="J7" s="6">
        <v>6.5</v>
      </c>
      <c r="K7" s="6">
        <v>6.5</v>
      </c>
      <c r="L7" s="6">
        <v>6</v>
      </c>
      <c r="M7" s="6">
        <v>7</v>
      </c>
      <c r="N7" s="7">
        <f>SUM(F7:M7)</f>
        <v>54.2</v>
      </c>
      <c r="O7" s="8">
        <f>N7/8</f>
        <v>6.775</v>
      </c>
      <c r="P7" s="6">
        <v>7</v>
      </c>
      <c r="Q7" s="9">
        <f>(O7*0.75)+(P7*0.25)</f>
        <v>6.831250000000001</v>
      </c>
      <c r="S7" s="6">
        <v>7.8</v>
      </c>
      <c r="T7" s="6">
        <v>9</v>
      </c>
      <c r="U7" s="6">
        <v>7.17</v>
      </c>
      <c r="V7" s="7">
        <f>(T7*0.3)+(U7*0.7)</f>
        <v>7.718999999999999</v>
      </c>
      <c r="W7" s="6">
        <v>7</v>
      </c>
      <c r="X7" s="6">
        <v>0</v>
      </c>
      <c r="Y7" s="10">
        <f>(S7*0.25)+(V7*0.5)+(W7*0.25)-(X7)</f>
        <v>7.5595</v>
      </c>
      <c r="Z7" s="10">
        <f>(Q7+Y7)/2</f>
        <v>7.195375</v>
      </c>
      <c r="AB7" s="6">
        <v>7.2</v>
      </c>
      <c r="AC7" s="6">
        <v>6.8</v>
      </c>
      <c r="AD7" s="6">
        <v>6.9</v>
      </c>
      <c r="AE7" s="6">
        <v>7.5</v>
      </c>
      <c r="AF7" s="6">
        <v>7.8</v>
      </c>
      <c r="AG7" s="6">
        <v>7</v>
      </c>
      <c r="AH7" s="6">
        <v>7.4</v>
      </c>
      <c r="AI7" s="6">
        <v>8.2</v>
      </c>
      <c r="AJ7" s="7">
        <f>SUM(AB7:AI7)</f>
        <v>58.8</v>
      </c>
      <c r="AK7" s="8">
        <f>AJ7/8</f>
        <v>7.35</v>
      </c>
      <c r="AL7" s="6">
        <v>6.1</v>
      </c>
      <c r="AM7" s="9">
        <f>(AK7*0.75)+(AL7*0.25)</f>
        <v>7.0375</v>
      </c>
      <c r="AO7" s="6">
        <v>7.9</v>
      </c>
      <c r="AP7" s="6">
        <v>7.2</v>
      </c>
      <c r="AQ7" s="6">
        <v>7.54</v>
      </c>
      <c r="AR7" s="7">
        <f>(AP7*0.3)+(AQ7*0.7)</f>
        <v>7.438</v>
      </c>
      <c r="AS7" s="6">
        <v>7</v>
      </c>
      <c r="AT7" s="6">
        <v>0</v>
      </c>
      <c r="AU7" s="10">
        <f>(AO7*0.25)+(AR7*0.5)+(AS7*0.25)-(AT7)</f>
        <v>7.444</v>
      </c>
      <c r="AV7" s="10">
        <f>(AM7+AU7)/2</f>
        <v>7.24075</v>
      </c>
      <c r="AX7" s="6"/>
      <c r="AY7" s="6"/>
      <c r="AZ7" s="6"/>
      <c r="BA7" s="6"/>
      <c r="BB7" s="6"/>
      <c r="BC7" s="6"/>
      <c r="BD7" s="6"/>
      <c r="BE7" s="6"/>
      <c r="BF7" s="7">
        <f>SUM(AX7:BE7)</f>
        <v>0</v>
      </c>
      <c r="BG7" s="8">
        <f>BF7/8</f>
        <v>0</v>
      </c>
      <c r="BH7" s="6"/>
      <c r="BI7" s="9">
        <f>(BG7*0.75)+(BH7*0.25)</f>
        <v>0</v>
      </c>
      <c r="BK7" s="6"/>
      <c r="BL7" s="6"/>
      <c r="BM7" s="6"/>
      <c r="BN7" s="7">
        <f>(BL7*0.3)+(BM7*0.7)</f>
        <v>0</v>
      </c>
      <c r="BO7" s="6"/>
      <c r="BP7" s="6"/>
      <c r="BQ7" s="10">
        <f>(BK7*0.25)+(BN7*0.5)+(BO7*0.25)-(BP7)</f>
        <v>0</v>
      </c>
      <c r="BR7" s="10">
        <f>(BI7+BQ7)/2</f>
        <v>0</v>
      </c>
      <c r="BT7" s="10">
        <f>Z7</f>
        <v>7.195375</v>
      </c>
      <c r="BU7" s="10">
        <f>AV7</f>
        <v>7.24075</v>
      </c>
      <c r="BV7" s="10"/>
      <c r="BW7" s="10">
        <f>AVERAGE(BT7:BV7)</f>
        <v>7.2180625</v>
      </c>
    </row>
    <row r="8" spans="1:75" ht="12.75">
      <c r="A8" s="12">
        <v>10</v>
      </c>
      <c r="B8" s="13" t="s">
        <v>41</v>
      </c>
      <c r="C8" s="16" t="s">
        <v>45</v>
      </c>
      <c r="D8" s="14" t="s">
        <v>42</v>
      </c>
      <c r="E8" s="15" t="s">
        <v>43</v>
      </c>
      <c r="F8" s="6">
        <v>6.2</v>
      </c>
      <c r="G8" s="6">
        <v>6.4</v>
      </c>
      <c r="H8" s="6">
        <v>4.5</v>
      </c>
      <c r="I8" s="6">
        <v>6</v>
      </c>
      <c r="J8" s="6">
        <v>5.2</v>
      </c>
      <c r="K8" s="6">
        <v>0</v>
      </c>
      <c r="L8" s="6">
        <v>6.5</v>
      </c>
      <c r="M8" s="6">
        <v>5.5</v>
      </c>
      <c r="N8" s="7">
        <f>SUM(F8:M8)</f>
        <v>40.3</v>
      </c>
      <c r="O8" s="8">
        <f>N8/8</f>
        <v>5.0375</v>
      </c>
      <c r="P8" s="6">
        <v>6</v>
      </c>
      <c r="Q8" s="9">
        <f>(O8*0.75)+(P8*0.25)</f>
        <v>5.278124999999999</v>
      </c>
      <c r="S8" s="6">
        <v>6.7</v>
      </c>
      <c r="T8" s="6">
        <v>9</v>
      </c>
      <c r="U8" s="6">
        <v>6.8</v>
      </c>
      <c r="V8" s="7">
        <f>(T8*0.3)+(U8*0.7)</f>
        <v>7.459999999999999</v>
      </c>
      <c r="W8" s="6">
        <v>6</v>
      </c>
      <c r="X8" s="6">
        <v>0</v>
      </c>
      <c r="Y8" s="10">
        <f>(S8*0.25)+(V8*0.5)+(W8*0.25)-(X8)</f>
        <v>6.904999999999999</v>
      </c>
      <c r="Z8" s="10">
        <f>(Q8+Y8)/2</f>
        <v>6.091562499999999</v>
      </c>
      <c r="AB8" s="6">
        <v>7.4</v>
      </c>
      <c r="AC8" s="6">
        <v>7</v>
      </c>
      <c r="AD8" s="6">
        <v>6.7</v>
      </c>
      <c r="AE8" s="6">
        <v>7</v>
      </c>
      <c r="AF8" s="6">
        <v>6</v>
      </c>
      <c r="AG8" s="6">
        <v>6.5</v>
      </c>
      <c r="AH8" s="6">
        <v>6.8</v>
      </c>
      <c r="AI8" s="6">
        <v>7.5</v>
      </c>
      <c r="AJ8" s="7">
        <f>SUM(AB8:AI8)</f>
        <v>54.9</v>
      </c>
      <c r="AK8" s="8">
        <f>AJ8/8</f>
        <v>6.8625</v>
      </c>
      <c r="AL8" s="6">
        <v>7.1</v>
      </c>
      <c r="AM8" s="9">
        <f>(AK8*0.75)+(AL8*0.25)</f>
        <v>6.921875</v>
      </c>
      <c r="AO8" s="6">
        <v>7.6</v>
      </c>
      <c r="AP8" s="6">
        <v>7.5</v>
      </c>
      <c r="AQ8" s="6">
        <v>7.29</v>
      </c>
      <c r="AR8" s="7">
        <f>(AP8*0.3)+(AQ8*0.7)</f>
        <v>7.353</v>
      </c>
      <c r="AS8" s="6">
        <v>6.2</v>
      </c>
      <c r="AT8" s="6">
        <v>0</v>
      </c>
      <c r="AU8" s="10">
        <f>(AO8*0.25)+(AR8*0.5)+(AS8*0.25)-(AT8)</f>
        <v>7.126499999999999</v>
      </c>
      <c r="AV8" s="10">
        <f>(AM8+AU8)/2</f>
        <v>7.0241875</v>
      </c>
      <c r="AX8" s="6"/>
      <c r="AY8" s="6"/>
      <c r="AZ8" s="6"/>
      <c r="BA8" s="6"/>
      <c r="BB8" s="6"/>
      <c r="BC8" s="6"/>
      <c r="BD8" s="6"/>
      <c r="BE8" s="6"/>
      <c r="BF8" s="7">
        <f>SUM(AX8:BE8)</f>
        <v>0</v>
      </c>
      <c r="BG8" s="8">
        <f>BF8/8</f>
        <v>0</v>
      </c>
      <c r="BH8" s="6"/>
      <c r="BI8" s="9">
        <f>(BG8*0.75)+(BH8*0.25)</f>
        <v>0</v>
      </c>
      <c r="BK8" s="6"/>
      <c r="BL8" s="6"/>
      <c r="BM8" s="6"/>
      <c r="BN8" s="7">
        <f>(BL8*0.3)+(BM8*0.7)</f>
        <v>0</v>
      </c>
      <c r="BO8" s="6"/>
      <c r="BP8" s="6"/>
      <c r="BQ8" s="10">
        <f>(BK8*0.25)+(BN8*0.5)+(BO8*0.25)-(BP8)</f>
        <v>0</v>
      </c>
      <c r="BR8" s="10">
        <f>(BI8+BQ8)/2</f>
        <v>0</v>
      </c>
      <c r="BT8" s="10">
        <f>Z8</f>
        <v>6.091562499999999</v>
      </c>
      <c r="BU8" s="10">
        <f>AV8</f>
        <v>7.0241875</v>
      </c>
      <c r="BV8" s="10"/>
      <c r="BW8" s="10">
        <f>AVERAGE(BT8:BV8)</f>
        <v>6.557874999999999</v>
      </c>
    </row>
    <row r="11" spans="1:5" ht="12.75">
      <c r="A11" s="54" t="s">
        <v>194</v>
      </c>
      <c r="B11" s="54"/>
      <c r="C11" s="54"/>
      <c r="D11" s="54"/>
      <c r="E11" s="54"/>
    </row>
    <row r="12" spans="1:75" ht="12.75">
      <c r="A12" s="12">
        <v>41</v>
      </c>
      <c r="B12" s="13" t="s">
        <v>37</v>
      </c>
      <c r="C12" s="14" t="s">
        <v>64</v>
      </c>
      <c r="D12" s="14" t="s">
        <v>38</v>
      </c>
      <c r="E12" s="15" t="s">
        <v>39</v>
      </c>
      <c r="BT12" s="50">
        <v>6.320666666666667</v>
      </c>
      <c r="BU12" s="50">
        <v>7.116666666666667</v>
      </c>
      <c r="BV12" s="50"/>
      <c r="BW12" s="50">
        <v>6.7186666666666675</v>
      </c>
    </row>
    <row r="13" spans="1:75" ht="12.75">
      <c r="A13" s="12">
        <v>10</v>
      </c>
      <c r="B13" s="13" t="s">
        <v>41</v>
      </c>
      <c r="C13" s="16" t="s">
        <v>45</v>
      </c>
      <c r="D13" s="14" t="s">
        <v>42</v>
      </c>
      <c r="E13" s="15" t="s">
        <v>43</v>
      </c>
      <c r="BT13" s="50">
        <v>6.0635</v>
      </c>
      <c r="BU13" s="50">
        <v>6.5441666666666665</v>
      </c>
      <c r="BV13" s="50"/>
      <c r="BW13" s="50">
        <v>6.303833333333333</v>
      </c>
    </row>
    <row r="16" spans="1:5" ht="12.75">
      <c r="A16" s="54" t="s">
        <v>198</v>
      </c>
      <c r="B16" s="54"/>
      <c r="C16" s="54"/>
      <c r="D16" s="54"/>
      <c r="E16" s="54"/>
    </row>
    <row r="17" spans="1:76" ht="12.75">
      <c r="A17" s="12">
        <v>41</v>
      </c>
      <c r="B17" s="13" t="s">
        <v>37</v>
      </c>
      <c r="C17" s="14" t="s">
        <v>64</v>
      </c>
      <c r="D17" s="14" t="s">
        <v>38</v>
      </c>
      <c r="E17" s="15" t="s">
        <v>39</v>
      </c>
      <c r="BT17" s="50">
        <f>SUM(Q7,BT12,Y7)/3</f>
        <v>6.903805555555556</v>
      </c>
      <c r="BU17" s="50">
        <f>SUM(AM7,BU12,AU7)/3</f>
        <v>7.1993888888888895</v>
      </c>
      <c r="BW17" s="50">
        <f>AVERAGE(BT17,BU17)</f>
        <v>7.051597222222223</v>
      </c>
      <c r="BX17">
        <v>1</v>
      </c>
    </row>
    <row r="18" spans="1:76" ht="12.75">
      <c r="A18" s="12">
        <v>10</v>
      </c>
      <c r="B18" s="13" t="s">
        <v>41</v>
      </c>
      <c r="C18" s="16" t="s">
        <v>45</v>
      </c>
      <c r="D18" s="14" t="s">
        <v>42</v>
      </c>
      <c r="E18" s="15" t="s">
        <v>43</v>
      </c>
      <c r="BT18" s="50">
        <f>SUM(Q8,BT13,Y8)/3</f>
        <v>6.082208333333334</v>
      </c>
      <c r="BU18" s="50">
        <f>SUM(AM8,BU13,AU8)/3</f>
        <v>6.8641805555555555</v>
      </c>
      <c r="BW18" s="50">
        <f>AVERAGE(BT18,BU18)</f>
        <v>6.473194444444445</v>
      </c>
      <c r="BX18">
        <v>2</v>
      </c>
    </row>
  </sheetData>
  <mergeCells count="13">
    <mergeCell ref="A6:E6"/>
    <mergeCell ref="A11:E11"/>
    <mergeCell ref="A16:E16"/>
    <mergeCell ref="BT4:BV4"/>
    <mergeCell ref="H1:M1"/>
    <mergeCell ref="F4:Q4"/>
    <mergeCell ref="S4:Y4"/>
    <mergeCell ref="BK4:BQ4"/>
    <mergeCell ref="AD1:AK1"/>
    <mergeCell ref="AB4:AM4"/>
    <mergeCell ref="AO4:AU4"/>
    <mergeCell ref="AZ1:BG1"/>
    <mergeCell ref="AX4:BI4"/>
  </mergeCell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4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9.421875" style="0" customWidth="1"/>
    <col min="3" max="4" width="15.7109375" style="0" customWidth="1"/>
    <col min="5" max="5" width="14.8515625" style="0" customWidth="1"/>
    <col min="6" max="16" width="5.7109375" style="0" customWidth="1"/>
    <col min="17" max="17" width="3.140625" style="0" customWidth="1"/>
    <col min="18" max="22" width="5.7109375" style="0" customWidth="1"/>
    <col min="23" max="23" width="6.7109375" style="0" customWidth="1"/>
    <col min="24" max="24" width="3.140625" style="0" customWidth="1"/>
    <col min="25" max="35" width="5.7109375" style="0" customWidth="1"/>
    <col min="36" max="36" width="3.140625" style="0" customWidth="1"/>
    <col min="37" max="41" width="5.7109375" style="0" customWidth="1"/>
    <col min="42" max="42" width="6.7109375" style="0" customWidth="1"/>
    <col min="43" max="43" width="3.140625" style="0" customWidth="1"/>
    <col min="44" max="54" width="5.7109375" style="0" customWidth="1"/>
    <col min="55" max="55" width="3.140625" style="0" customWidth="1"/>
    <col min="56" max="60" width="5.7109375" style="0" customWidth="1"/>
    <col min="61" max="61" width="6.7109375" style="0" customWidth="1"/>
    <col min="62" max="62" width="3.140625" style="0" customWidth="1"/>
    <col min="63" max="66" width="6.7109375" style="0" customWidth="1"/>
    <col min="67" max="67" width="11.57421875" style="0" customWidth="1"/>
  </cols>
  <sheetData>
    <row r="1" spans="1:67" ht="12.75">
      <c r="A1" t="s">
        <v>34</v>
      </c>
      <c r="F1" s="1" t="s">
        <v>0</v>
      </c>
      <c r="G1" s="1"/>
      <c r="H1" s="52" t="s">
        <v>191</v>
      </c>
      <c r="I1" s="52"/>
      <c r="J1" s="52"/>
      <c r="K1" s="52"/>
      <c r="L1" s="52"/>
      <c r="M1" s="1"/>
      <c r="N1" s="1"/>
      <c r="Y1" t="s">
        <v>1</v>
      </c>
      <c r="AA1" s="52" t="s">
        <v>82</v>
      </c>
      <c r="AB1" s="52"/>
      <c r="AC1" s="52"/>
      <c r="AD1" s="52"/>
      <c r="AE1" s="52"/>
      <c r="AF1" s="52"/>
      <c r="AG1" s="52"/>
      <c r="AR1" t="s">
        <v>2</v>
      </c>
      <c r="AT1" s="52"/>
      <c r="AU1" s="52"/>
      <c r="AV1" s="52"/>
      <c r="AW1" s="52"/>
      <c r="AX1" s="52"/>
      <c r="AY1" s="52"/>
      <c r="AZ1" s="52"/>
      <c r="BO1" s="2">
        <f ca="1">NOW()</f>
        <v>41407.66401111111</v>
      </c>
    </row>
    <row r="2" spans="1:67" ht="12.75">
      <c r="A2" s="3" t="s">
        <v>35</v>
      </c>
      <c r="BO2" s="4">
        <f ca="1">NOW()</f>
        <v>41407.66401111111</v>
      </c>
    </row>
    <row r="3" spans="1:5" ht="12.75">
      <c r="A3" s="11" t="s">
        <v>154</v>
      </c>
      <c r="B3" s="11"/>
      <c r="C3" s="11"/>
      <c r="D3" s="11"/>
      <c r="E3" s="11"/>
    </row>
    <row r="4" spans="6:66" ht="12.75">
      <c r="F4" s="53" t="s">
        <v>3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"/>
      <c r="R4" s="53" t="s">
        <v>4</v>
      </c>
      <c r="S4" s="53"/>
      <c r="T4" s="53"/>
      <c r="U4" s="53"/>
      <c r="V4" s="53"/>
      <c r="W4" s="5" t="s">
        <v>5</v>
      </c>
      <c r="Y4" s="53" t="s">
        <v>3</v>
      </c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"/>
      <c r="AK4" s="53" t="s">
        <v>4</v>
      </c>
      <c r="AL4" s="53"/>
      <c r="AM4" s="53"/>
      <c r="AN4" s="53"/>
      <c r="AO4" s="53"/>
      <c r="AP4" s="5" t="s">
        <v>5</v>
      </c>
      <c r="AR4" s="53" t="s">
        <v>3</v>
      </c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"/>
      <c r="BD4" s="53" t="s">
        <v>4</v>
      </c>
      <c r="BE4" s="53"/>
      <c r="BF4" s="53"/>
      <c r="BG4" s="53"/>
      <c r="BH4" s="53"/>
      <c r="BI4" s="5" t="s">
        <v>5</v>
      </c>
      <c r="BK4" s="53" t="s">
        <v>6</v>
      </c>
      <c r="BL4" s="53"/>
      <c r="BM4" s="53"/>
      <c r="BN4" s="5" t="s">
        <v>7</v>
      </c>
    </row>
    <row r="5" spans="1:67" s="5" customFormat="1" ht="12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46</v>
      </c>
      <c r="H5" s="5" t="s">
        <v>14</v>
      </c>
      <c r="I5" s="5" t="s">
        <v>18</v>
      </c>
      <c r="J5" s="5" t="s">
        <v>94</v>
      </c>
      <c r="K5" s="5" t="s">
        <v>95</v>
      </c>
      <c r="L5" s="5" t="s">
        <v>96</v>
      </c>
      <c r="M5" s="5" t="s">
        <v>21</v>
      </c>
      <c r="N5" s="5" t="s">
        <v>22</v>
      </c>
      <c r="O5" s="5" t="s">
        <v>10</v>
      </c>
      <c r="P5" s="5" t="s">
        <v>23</v>
      </c>
      <c r="R5" s="5" t="s">
        <v>24</v>
      </c>
      <c r="S5" s="5" t="s">
        <v>75</v>
      </c>
      <c r="T5" s="5" t="s">
        <v>10</v>
      </c>
      <c r="U5" s="5" t="s">
        <v>28</v>
      </c>
      <c r="V5" s="5" t="s">
        <v>23</v>
      </c>
      <c r="W5" s="5" t="s">
        <v>29</v>
      </c>
      <c r="Y5" s="5" t="s">
        <v>13</v>
      </c>
      <c r="Z5" s="5" t="s">
        <v>46</v>
      </c>
      <c r="AA5" s="5" t="s">
        <v>14</v>
      </c>
      <c r="AB5" s="5" t="s">
        <v>18</v>
      </c>
      <c r="AC5" s="5" t="s">
        <v>94</v>
      </c>
      <c r="AD5" s="5" t="s">
        <v>95</v>
      </c>
      <c r="AE5" s="5" t="s">
        <v>96</v>
      </c>
      <c r="AF5" s="5" t="s">
        <v>21</v>
      </c>
      <c r="AG5" s="5" t="s">
        <v>22</v>
      </c>
      <c r="AH5" s="5" t="s">
        <v>10</v>
      </c>
      <c r="AI5" s="5" t="s">
        <v>23</v>
      </c>
      <c r="AK5" s="5" t="s">
        <v>24</v>
      </c>
      <c r="AL5" s="5" t="s">
        <v>75</v>
      </c>
      <c r="AM5" s="5" t="s">
        <v>10</v>
      </c>
      <c r="AN5" s="5" t="s">
        <v>28</v>
      </c>
      <c r="AO5" s="5" t="s">
        <v>23</v>
      </c>
      <c r="AP5" s="5" t="s">
        <v>29</v>
      </c>
      <c r="AR5" s="5" t="s">
        <v>13</v>
      </c>
      <c r="AS5" s="5" t="s">
        <v>46</v>
      </c>
      <c r="AT5" s="5" t="s">
        <v>14</v>
      </c>
      <c r="AU5" s="5" t="s">
        <v>18</v>
      </c>
      <c r="AV5" s="5" t="s">
        <v>94</v>
      </c>
      <c r="AW5" s="5" t="s">
        <v>95</v>
      </c>
      <c r="AX5" s="5" t="s">
        <v>96</v>
      </c>
      <c r="AY5" s="5" t="s">
        <v>21</v>
      </c>
      <c r="AZ5" s="5" t="s">
        <v>22</v>
      </c>
      <c r="BA5" s="5" t="s">
        <v>10</v>
      </c>
      <c r="BB5" s="5" t="s">
        <v>23</v>
      </c>
      <c r="BD5" s="5" t="s">
        <v>24</v>
      </c>
      <c r="BE5" s="5" t="s">
        <v>75</v>
      </c>
      <c r="BF5" s="5" t="s">
        <v>10</v>
      </c>
      <c r="BG5" s="5" t="s">
        <v>28</v>
      </c>
      <c r="BH5" s="5" t="s">
        <v>23</v>
      </c>
      <c r="BI5" s="5" t="s">
        <v>29</v>
      </c>
      <c r="BK5" s="5" t="s">
        <v>30</v>
      </c>
      <c r="BL5" s="5" t="s">
        <v>31</v>
      </c>
      <c r="BM5" s="5" t="s">
        <v>32</v>
      </c>
      <c r="BN5" s="5" t="s">
        <v>23</v>
      </c>
      <c r="BO5" s="5" t="s">
        <v>33</v>
      </c>
    </row>
    <row r="7" spans="1:67" ht="12.75">
      <c r="A7" s="26">
        <v>15</v>
      </c>
      <c r="B7" s="27" t="s">
        <v>129</v>
      </c>
      <c r="C7" s="20" t="s">
        <v>56</v>
      </c>
      <c r="D7" s="20" t="s">
        <v>57</v>
      </c>
      <c r="E7" s="21" t="s">
        <v>43</v>
      </c>
      <c r="F7" s="6">
        <v>5.3</v>
      </c>
      <c r="G7" s="6">
        <v>6.5</v>
      </c>
      <c r="H7" s="6">
        <v>6</v>
      </c>
      <c r="I7" s="6">
        <v>7</v>
      </c>
      <c r="J7" s="6">
        <v>6.5</v>
      </c>
      <c r="K7" s="6">
        <v>6</v>
      </c>
      <c r="L7" s="6">
        <v>6.2</v>
      </c>
      <c r="M7" s="7">
        <f aca="true" t="shared" si="0" ref="M7:M14">SUM(F7:L7)</f>
        <v>43.5</v>
      </c>
      <c r="N7" s="8">
        <f aca="true" t="shared" si="1" ref="N7:N14">M7/7</f>
        <v>6.214285714285714</v>
      </c>
      <c r="O7" s="6">
        <v>6.5</v>
      </c>
      <c r="P7" s="9">
        <f aca="true" t="shared" si="2" ref="P7:P14">(N7*0.75)+(O7*0.25)</f>
        <v>6.285714285714286</v>
      </c>
      <c r="R7" s="6">
        <v>7</v>
      </c>
      <c r="S7" s="6">
        <v>7.47</v>
      </c>
      <c r="T7" s="6">
        <v>6.5</v>
      </c>
      <c r="U7" s="6">
        <v>0</v>
      </c>
      <c r="V7" s="10">
        <f aca="true" t="shared" si="3" ref="V7:V14">(R7*0.25)+(S7*0.5)+(T7*0.25)-(U7)</f>
        <v>7.109999999999999</v>
      </c>
      <c r="W7" s="10">
        <f aca="true" t="shared" si="4" ref="W7:W14">(P7+V7)/2</f>
        <v>6.697857142857142</v>
      </c>
      <c r="Y7" s="6">
        <v>5.8</v>
      </c>
      <c r="Z7" s="6">
        <v>6</v>
      </c>
      <c r="AA7" s="6">
        <v>5.8</v>
      </c>
      <c r="AB7" s="6">
        <v>7.4</v>
      </c>
      <c r="AC7" s="6">
        <v>6.8</v>
      </c>
      <c r="AD7" s="6">
        <v>6</v>
      </c>
      <c r="AE7" s="6">
        <v>5.8</v>
      </c>
      <c r="AF7" s="7">
        <f aca="true" t="shared" si="5" ref="AF7:AF14">SUM(Y7:AE7)</f>
        <v>43.599999999999994</v>
      </c>
      <c r="AG7" s="8">
        <f aca="true" t="shared" si="6" ref="AG7:AG14">AF7/7</f>
        <v>6.228571428571428</v>
      </c>
      <c r="AH7" s="6">
        <v>5.8</v>
      </c>
      <c r="AI7" s="9">
        <f aca="true" t="shared" si="7" ref="AI7:AI14">(AG7*0.75)+(AH7*0.25)</f>
        <v>6.121428571428571</v>
      </c>
      <c r="AK7" s="6">
        <v>7</v>
      </c>
      <c r="AL7" s="6">
        <v>7.5</v>
      </c>
      <c r="AM7" s="6">
        <v>6.4</v>
      </c>
      <c r="AN7" s="6">
        <v>0</v>
      </c>
      <c r="AO7" s="10">
        <f aca="true" t="shared" si="8" ref="AO7:AO14">(AK7*0.25)+(AL7*0.5)+(AM7*0.25)-(AN7)</f>
        <v>7.1</v>
      </c>
      <c r="AP7" s="10">
        <f aca="true" t="shared" si="9" ref="AP7:AP14">(AI7+AO7)/2</f>
        <v>6.610714285714286</v>
      </c>
      <c r="AR7" s="6"/>
      <c r="AS7" s="6"/>
      <c r="AT7" s="6"/>
      <c r="AU7" s="6"/>
      <c r="AV7" s="6"/>
      <c r="AW7" s="6"/>
      <c r="AX7" s="6"/>
      <c r="AY7" s="7">
        <f aca="true" t="shared" si="10" ref="AY7:AY14">SUM(AR7:AX7)</f>
        <v>0</v>
      </c>
      <c r="AZ7" s="8">
        <f aca="true" t="shared" si="11" ref="AZ7:AZ14">AY7/7</f>
        <v>0</v>
      </c>
      <c r="BA7" s="6"/>
      <c r="BB7" s="9">
        <f aca="true" t="shared" si="12" ref="BB7:BB14">(AZ7*0.75)+(BA7*0.25)</f>
        <v>0</v>
      </c>
      <c r="BD7" s="6"/>
      <c r="BE7" s="6"/>
      <c r="BF7" s="6"/>
      <c r="BG7" s="6"/>
      <c r="BH7" s="10">
        <f aca="true" t="shared" si="13" ref="BH7:BH14">(BD7*0.25)+(BE7*0.5)+(BF7*0.25)-(BG7)</f>
        <v>0</v>
      </c>
      <c r="BI7" s="10">
        <f aca="true" t="shared" si="14" ref="BI7:BI14">(BB7+BH7)/2</f>
        <v>0</v>
      </c>
      <c r="BK7" s="10">
        <f aca="true" t="shared" si="15" ref="BK7:BK14">W7</f>
        <v>6.697857142857142</v>
      </c>
      <c r="BL7" s="10">
        <f aca="true" t="shared" si="16" ref="BL7:BL14">AP7</f>
        <v>6.610714285714286</v>
      </c>
      <c r="BM7" s="10"/>
      <c r="BN7" s="10">
        <f aca="true" t="shared" si="17" ref="BN7:BN14">AVERAGE(BK7:BM7)</f>
        <v>6.654285714285714</v>
      </c>
      <c r="BO7">
        <v>1</v>
      </c>
    </row>
    <row r="8" spans="1:67" ht="12.75">
      <c r="A8" s="26">
        <v>44</v>
      </c>
      <c r="B8" s="27" t="s">
        <v>114</v>
      </c>
      <c r="C8" s="20" t="s">
        <v>64</v>
      </c>
      <c r="D8" s="20" t="s">
        <v>37</v>
      </c>
      <c r="E8" s="21" t="s">
        <v>39</v>
      </c>
      <c r="F8" s="6">
        <v>5.3</v>
      </c>
      <c r="G8" s="6">
        <v>6</v>
      </c>
      <c r="H8" s="6">
        <v>6</v>
      </c>
      <c r="I8" s="6">
        <v>6.5</v>
      </c>
      <c r="J8" s="6">
        <v>5.8</v>
      </c>
      <c r="K8" s="6">
        <v>6.2</v>
      </c>
      <c r="L8" s="6">
        <v>6</v>
      </c>
      <c r="M8" s="7">
        <f t="shared" si="0"/>
        <v>41.800000000000004</v>
      </c>
      <c r="N8" s="8">
        <f t="shared" si="1"/>
        <v>5.971428571428572</v>
      </c>
      <c r="O8" s="6">
        <v>6.2</v>
      </c>
      <c r="P8" s="9">
        <f t="shared" si="2"/>
        <v>6.028571428571429</v>
      </c>
      <c r="R8" s="6">
        <v>6.4</v>
      </c>
      <c r="S8" s="6">
        <v>7.4</v>
      </c>
      <c r="T8" s="6">
        <v>6</v>
      </c>
      <c r="U8" s="6">
        <v>0</v>
      </c>
      <c r="V8" s="10">
        <f t="shared" si="3"/>
        <v>6.800000000000001</v>
      </c>
      <c r="W8" s="10">
        <f t="shared" si="4"/>
        <v>6.414285714285715</v>
      </c>
      <c r="Y8" s="6">
        <v>5.6</v>
      </c>
      <c r="Z8" s="6">
        <v>5.6</v>
      </c>
      <c r="AA8" s="6">
        <v>6.4</v>
      </c>
      <c r="AB8" s="6">
        <v>6.8</v>
      </c>
      <c r="AC8" s="6">
        <v>6.4</v>
      </c>
      <c r="AD8" s="6">
        <v>6.5</v>
      </c>
      <c r="AE8" s="6">
        <v>5.8</v>
      </c>
      <c r="AF8" s="7">
        <f t="shared" si="5"/>
        <v>43.1</v>
      </c>
      <c r="AG8" s="8">
        <f t="shared" si="6"/>
        <v>6.1571428571428575</v>
      </c>
      <c r="AH8" s="6">
        <v>6.2</v>
      </c>
      <c r="AI8" s="9">
        <f t="shared" si="7"/>
        <v>6.167857142857143</v>
      </c>
      <c r="AK8" s="6">
        <v>7.1</v>
      </c>
      <c r="AL8" s="6">
        <v>7.1</v>
      </c>
      <c r="AM8" s="6">
        <v>6</v>
      </c>
      <c r="AN8" s="6">
        <v>0</v>
      </c>
      <c r="AO8" s="10">
        <f t="shared" si="8"/>
        <v>6.824999999999999</v>
      </c>
      <c r="AP8" s="10">
        <f t="shared" si="9"/>
        <v>6.496428571428571</v>
      </c>
      <c r="AR8" s="6"/>
      <c r="AS8" s="6"/>
      <c r="AT8" s="6"/>
      <c r="AU8" s="6"/>
      <c r="AV8" s="6"/>
      <c r="AW8" s="6"/>
      <c r="AX8" s="6"/>
      <c r="AY8" s="7">
        <f t="shared" si="10"/>
        <v>0</v>
      </c>
      <c r="AZ8" s="8">
        <f t="shared" si="11"/>
        <v>0</v>
      </c>
      <c r="BA8" s="6"/>
      <c r="BB8" s="9">
        <f t="shared" si="12"/>
        <v>0</v>
      </c>
      <c r="BD8" s="6"/>
      <c r="BE8" s="6"/>
      <c r="BF8" s="6"/>
      <c r="BG8" s="6"/>
      <c r="BH8" s="10">
        <f t="shared" si="13"/>
        <v>0</v>
      </c>
      <c r="BI8" s="10">
        <f t="shared" si="14"/>
        <v>0</v>
      </c>
      <c r="BK8" s="10">
        <f t="shared" si="15"/>
        <v>6.414285714285715</v>
      </c>
      <c r="BL8" s="10">
        <f t="shared" si="16"/>
        <v>6.496428571428571</v>
      </c>
      <c r="BM8" s="10"/>
      <c r="BN8" s="10">
        <f t="shared" si="17"/>
        <v>6.455357142857142</v>
      </c>
      <c r="BO8">
        <v>2</v>
      </c>
    </row>
    <row r="9" spans="1:67" ht="12.75">
      <c r="A9" s="26">
        <v>11</v>
      </c>
      <c r="B9" s="27" t="s">
        <v>126</v>
      </c>
      <c r="C9" s="20" t="s">
        <v>124</v>
      </c>
      <c r="D9" s="20" t="s">
        <v>42</v>
      </c>
      <c r="E9" s="21" t="s">
        <v>43</v>
      </c>
      <c r="F9" s="6">
        <v>5.2</v>
      </c>
      <c r="G9" s="6">
        <v>6.2</v>
      </c>
      <c r="H9" s="6">
        <v>6</v>
      </c>
      <c r="I9" s="6">
        <v>3.8</v>
      </c>
      <c r="J9" s="6">
        <v>5.8</v>
      </c>
      <c r="K9" s="6">
        <v>5.8</v>
      </c>
      <c r="L9" s="6">
        <v>6.2</v>
      </c>
      <c r="M9" s="7">
        <f t="shared" si="0"/>
        <v>39</v>
      </c>
      <c r="N9" s="8">
        <f t="shared" si="1"/>
        <v>5.571428571428571</v>
      </c>
      <c r="O9" s="6">
        <v>7</v>
      </c>
      <c r="P9" s="9">
        <f t="shared" si="2"/>
        <v>5.928571428571429</v>
      </c>
      <c r="R9" s="6">
        <v>6</v>
      </c>
      <c r="S9" s="6">
        <v>7.34</v>
      </c>
      <c r="T9" s="6">
        <v>6.5</v>
      </c>
      <c r="U9" s="6">
        <v>0</v>
      </c>
      <c r="V9" s="10">
        <f t="shared" si="3"/>
        <v>6.795</v>
      </c>
      <c r="W9" s="10">
        <f t="shared" si="4"/>
        <v>6.361785714285714</v>
      </c>
      <c r="Y9" s="6">
        <v>5.2</v>
      </c>
      <c r="Z9" s="6">
        <v>6</v>
      </c>
      <c r="AA9" s="6">
        <v>5.6</v>
      </c>
      <c r="AB9" s="6">
        <v>3.2</v>
      </c>
      <c r="AC9" s="6">
        <v>6.2</v>
      </c>
      <c r="AD9" s="6">
        <v>5.8</v>
      </c>
      <c r="AE9" s="6">
        <v>6.2</v>
      </c>
      <c r="AF9" s="7">
        <f t="shared" si="5"/>
        <v>38.199999999999996</v>
      </c>
      <c r="AG9" s="8">
        <f t="shared" si="6"/>
        <v>5.457142857142856</v>
      </c>
      <c r="AH9" s="6">
        <v>5.8</v>
      </c>
      <c r="AI9" s="9">
        <f t="shared" si="7"/>
        <v>5.542857142857143</v>
      </c>
      <c r="AK9" s="6">
        <v>7.1</v>
      </c>
      <c r="AL9" s="6">
        <v>7.7</v>
      </c>
      <c r="AM9" s="6">
        <v>6</v>
      </c>
      <c r="AN9" s="6">
        <v>0</v>
      </c>
      <c r="AO9" s="10">
        <f t="shared" si="8"/>
        <v>7.125</v>
      </c>
      <c r="AP9" s="10">
        <f t="shared" si="9"/>
        <v>6.333928571428571</v>
      </c>
      <c r="AR9" s="6"/>
      <c r="AS9" s="6"/>
      <c r="AT9" s="6"/>
      <c r="AU9" s="6"/>
      <c r="AV9" s="6"/>
      <c r="AW9" s="6"/>
      <c r="AX9" s="6"/>
      <c r="AY9" s="7">
        <f t="shared" si="10"/>
        <v>0</v>
      </c>
      <c r="AZ9" s="8">
        <f t="shared" si="11"/>
        <v>0</v>
      </c>
      <c r="BA9" s="6"/>
      <c r="BB9" s="9">
        <f t="shared" si="12"/>
        <v>0</v>
      </c>
      <c r="BD9" s="6"/>
      <c r="BE9" s="6"/>
      <c r="BF9" s="6"/>
      <c r="BG9" s="6"/>
      <c r="BH9" s="10">
        <f t="shared" si="13"/>
        <v>0</v>
      </c>
      <c r="BI9" s="10">
        <f t="shared" si="14"/>
        <v>0</v>
      </c>
      <c r="BK9" s="10">
        <f t="shared" si="15"/>
        <v>6.361785714285714</v>
      </c>
      <c r="BL9" s="10">
        <f t="shared" si="16"/>
        <v>6.333928571428571</v>
      </c>
      <c r="BM9" s="10"/>
      <c r="BN9" s="10">
        <f t="shared" si="17"/>
        <v>6.347857142857142</v>
      </c>
      <c r="BO9">
        <v>3</v>
      </c>
    </row>
    <row r="10" spans="1:67" ht="12.75">
      <c r="A10" s="26">
        <v>19</v>
      </c>
      <c r="B10" s="27" t="s">
        <v>155</v>
      </c>
      <c r="C10" s="20" t="s">
        <v>61</v>
      </c>
      <c r="D10" s="20" t="s">
        <v>49</v>
      </c>
      <c r="E10" s="21" t="s">
        <v>62</v>
      </c>
      <c r="F10" s="6">
        <v>6</v>
      </c>
      <c r="G10" s="6">
        <v>6.8</v>
      </c>
      <c r="H10" s="6">
        <v>6.5</v>
      </c>
      <c r="I10" s="6">
        <v>6.5</v>
      </c>
      <c r="J10" s="6">
        <v>6</v>
      </c>
      <c r="K10" s="6">
        <v>6</v>
      </c>
      <c r="L10" s="6">
        <v>6.2</v>
      </c>
      <c r="M10" s="7">
        <f t="shared" si="0"/>
        <v>44</v>
      </c>
      <c r="N10" s="8">
        <f t="shared" si="1"/>
        <v>6.285714285714286</v>
      </c>
      <c r="O10" s="6">
        <v>6.2</v>
      </c>
      <c r="P10" s="9">
        <f t="shared" si="2"/>
        <v>6.264285714285714</v>
      </c>
      <c r="R10" s="6">
        <v>5.4</v>
      </c>
      <c r="S10" s="6">
        <v>6.6</v>
      </c>
      <c r="T10" s="6">
        <v>6.3</v>
      </c>
      <c r="U10" s="6">
        <v>0</v>
      </c>
      <c r="V10" s="10">
        <f t="shared" si="3"/>
        <v>6.2250000000000005</v>
      </c>
      <c r="W10" s="10">
        <f t="shared" si="4"/>
        <v>6.244642857142857</v>
      </c>
      <c r="Y10" s="6">
        <v>6.2</v>
      </c>
      <c r="Z10" s="6">
        <v>7</v>
      </c>
      <c r="AA10" s="6">
        <v>5.8</v>
      </c>
      <c r="AB10" s="6">
        <v>6.2</v>
      </c>
      <c r="AC10" s="6">
        <v>6</v>
      </c>
      <c r="AD10" s="6">
        <v>5.8</v>
      </c>
      <c r="AE10" s="6">
        <v>6</v>
      </c>
      <c r="AF10" s="7">
        <f t="shared" si="5"/>
        <v>43</v>
      </c>
      <c r="AG10" s="8">
        <f t="shared" si="6"/>
        <v>6.142857142857143</v>
      </c>
      <c r="AH10" s="6">
        <v>5.4</v>
      </c>
      <c r="AI10" s="9">
        <f t="shared" si="7"/>
        <v>5.957142857142857</v>
      </c>
      <c r="AK10" s="6">
        <v>7</v>
      </c>
      <c r="AL10" s="6">
        <v>7.3</v>
      </c>
      <c r="AM10" s="6">
        <v>5.4</v>
      </c>
      <c r="AN10" s="6">
        <v>0</v>
      </c>
      <c r="AO10" s="10">
        <f t="shared" si="8"/>
        <v>6.75</v>
      </c>
      <c r="AP10" s="10">
        <f t="shared" si="9"/>
        <v>6.353571428571429</v>
      </c>
      <c r="AR10" s="6"/>
      <c r="AS10" s="6"/>
      <c r="AT10" s="6"/>
      <c r="AU10" s="6"/>
      <c r="AV10" s="6"/>
      <c r="AW10" s="6"/>
      <c r="AX10" s="6"/>
      <c r="AY10" s="7">
        <f t="shared" si="10"/>
        <v>0</v>
      </c>
      <c r="AZ10" s="8">
        <f t="shared" si="11"/>
        <v>0</v>
      </c>
      <c r="BA10" s="6"/>
      <c r="BB10" s="9">
        <f t="shared" si="12"/>
        <v>0</v>
      </c>
      <c r="BD10" s="6"/>
      <c r="BE10" s="6"/>
      <c r="BF10" s="6"/>
      <c r="BG10" s="6"/>
      <c r="BH10" s="10">
        <f t="shared" si="13"/>
        <v>0</v>
      </c>
      <c r="BI10" s="10">
        <f t="shared" si="14"/>
        <v>0</v>
      </c>
      <c r="BK10" s="10">
        <f t="shared" si="15"/>
        <v>6.244642857142857</v>
      </c>
      <c r="BL10" s="10">
        <f t="shared" si="16"/>
        <v>6.353571428571429</v>
      </c>
      <c r="BM10" s="10"/>
      <c r="BN10" s="10">
        <f t="shared" si="17"/>
        <v>6.299107142857142</v>
      </c>
      <c r="BO10">
        <v>4</v>
      </c>
    </row>
    <row r="11" spans="1:67" ht="12.75">
      <c r="A11" s="26">
        <v>45</v>
      </c>
      <c r="B11" s="27" t="s">
        <v>115</v>
      </c>
      <c r="C11" s="20" t="s">
        <v>44</v>
      </c>
      <c r="D11" s="20" t="s">
        <v>38</v>
      </c>
      <c r="E11" s="21" t="s">
        <v>39</v>
      </c>
      <c r="F11" s="6">
        <v>5.3</v>
      </c>
      <c r="G11" s="6">
        <v>6.3</v>
      </c>
      <c r="H11" s="6">
        <v>4.2</v>
      </c>
      <c r="I11" s="6">
        <v>4.2</v>
      </c>
      <c r="J11" s="6">
        <v>5</v>
      </c>
      <c r="K11" s="6">
        <v>6</v>
      </c>
      <c r="L11" s="6">
        <v>6</v>
      </c>
      <c r="M11" s="7">
        <f t="shared" si="0"/>
        <v>37</v>
      </c>
      <c r="N11" s="8">
        <f t="shared" si="1"/>
        <v>5.285714285714286</v>
      </c>
      <c r="O11" s="6">
        <v>5.2</v>
      </c>
      <c r="P11" s="9">
        <f t="shared" si="2"/>
        <v>5.264285714285714</v>
      </c>
      <c r="R11" s="6">
        <v>4.76</v>
      </c>
      <c r="S11" s="6">
        <v>6.5</v>
      </c>
      <c r="T11" s="6">
        <v>5.2</v>
      </c>
      <c r="U11" s="6">
        <v>0</v>
      </c>
      <c r="V11" s="10">
        <f t="shared" si="3"/>
        <v>5.739999999999999</v>
      </c>
      <c r="W11" s="10">
        <f t="shared" si="4"/>
        <v>5.502142857142857</v>
      </c>
      <c r="Y11" s="6">
        <v>4.8</v>
      </c>
      <c r="Z11" s="6">
        <v>6.2</v>
      </c>
      <c r="AA11" s="6">
        <v>5.4</v>
      </c>
      <c r="AB11" s="6">
        <v>4</v>
      </c>
      <c r="AC11" s="6">
        <v>6.2</v>
      </c>
      <c r="AD11" s="6">
        <v>6.4</v>
      </c>
      <c r="AE11" s="6">
        <v>5.8</v>
      </c>
      <c r="AF11" s="7">
        <f t="shared" si="5"/>
        <v>38.8</v>
      </c>
      <c r="AG11" s="8">
        <f t="shared" si="6"/>
        <v>5.542857142857143</v>
      </c>
      <c r="AH11" s="6">
        <v>4.8</v>
      </c>
      <c r="AI11" s="9">
        <f t="shared" si="7"/>
        <v>5.357142857142857</v>
      </c>
      <c r="AK11" s="6">
        <v>5.7</v>
      </c>
      <c r="AL11" s="6">
        <v>6.6</v>
      </c>
      <c r="AM11" s="6">
        <v>5.3</v>
      </c>
      <c r="AN11" s="6">
        <v>0</v>
      </c>
      <c r="AO11" s="10">
        <f t="shared" si="8"/>
        <v>6.05</v>
      </c>
      <c r="AP11" s="10">
        <f t="shared" si="9"/>
        <v>5.703571428571428</v>
      </c>
      <c r="AR11" s="6"/>
      <c r="AS11" s="6"/>
      <c r="AT11" s="6"/>
      <c r="AU11" s="6"/>
      <c r="AV11" s="6"/>
      <c r="AW11" s="6"/>
      <c r="AX11" s="6"/>
      <c r="AY11" s="7">
        <f t="shared" si="10"/>
        <v>0</v>
      </c>
      <c r="AZ11" s="8">
        <f t="shared" si="11"/>
        <v>0</v>
      </c>
      <c r="BA11" s="6"/>
      <c r="BB11" s="9">
        <f t="shared" si="12"/>
        <v>0</v>
      </c>
      <c r="BD11" s="6"/>
      <c r="BE11" s="6"/>
      <c r="BF11" s="6"/>
      <c r="BG11" s="6"/>
      <c r="BH11" s="10">
        <f t="shared" si="13"/>
        <v>0</v>
      </c>
      <c r="BI11" s="10">
        <f t="shared" si="14"/>
        <v>0</v>
      </c>
      <c r="BK11" s="10">
        <f t="shared" si="15"/>
        <v>5.502142857142857</v>
      </c>
      <c r="BL11" s="10">
        <f t="shared" si="16"/>
        <v>5.703571428571428</v>
      </c>
      <c r="BM11" s="10"/>
      <c r="BN11" s="10">
        <f t="shared" si="17"/>
        <v>5.602857142857143</v>
      </c>
      <c r="BO11">
        <v>5</v>
      </c>
    </row>
    <row r="12" spans="1:67" ht="12.75">
      <c r="A12" s="26">
        <v>49</v>
      </c>
      <c r="B12" s="43" t="s">
        <v>135</v>
      </c>
      <c r="C12" s="20" t="s">
        <v>64</v>
      </c>
      <c r="D12" s="20" t="s">
        <v>37</v>
      </c>
      <c r="E12" s="21" t="s">
        <v>39</v>
      </c>
      <c r="F12" s="6">
        <v>3</v>
      </c>
      <c r="G12" s="6">
        <v>5.8</v>
      </c>
      <c r="H12" s="6">
        <v>5</v>
      </c>
      <c r="I12" s="6">
        <v>0</v>
      </c>
      <c r="J12" s="6">
        <v>4.6</v>
      </c>
      <c r="K12" s="6">
        <v>4.8</v>
      </c>
      <c r="L12" s="6">
        <v>4</v>
      </c>
      <c r="M12" s="7">
        <f t="shared" si="0"/>
        <v>27.2</v>
      </c>
      <c r="N12" s="8">
        <f t="shared" si="1"/>
        <v>3.8857142857142857</v>
      </c>
      <c r="O12" s="6">
        <v>5.8</v>
      </c>
      <c r="P12" s="9">
        <f t="shared" si="2"/>
        <v>4.364285714285714</v>
      </c>
      <c r="R12" s="6">
        <v>5.9</v>
      </c>
      <c r="S12" s="6">
        <v>5.4</v>
      </c>
      <c r="T12" s="6">
        <v>6.2</v>
      </c>
      <c r="U12" s="6">
        <v>0</v>
      </c>
      <c r="V12" s="10">
        <f t="shared" si="3"/>
        <v>5.7250000000000005</v>
      </c>
      <c r="W12" s="10">
        <f t="shared" si="4"/>
        <v>5.044642857142858</v>
      </c>
      <c r="Y12" s="6">
        <v>0</v>
      </c>
      <c r="Z12" s="6">
        <v>5.5</v>
      </c>
      <c r="AA12" s="6">
        <v>4.9</v>
      </c>
      <c r="AB12" s="6">
        <v>0</v>
      </c>
      <c r="AC12" s="6">
        <v>4.8</v>
      </c>
      <c r="AD12" s="6">
        <v>4.5</v>
      </c>
      <c r="AE12" s="6">
        <v>4.5</v>
      </c>
      <c r="AF12" s="7">
        <f t="shared" si="5"/>
        <v>24.2</v>
      </c>
      <c r="AG12" s="8">
        <f t="shared" si="6"/>
        <v>3.457142857142857</v>
      </c>
      <c r="AH12" s="6">
        <v>6</v>
      </c>
      <c r="AI12" s="9">
        <f t="shared" si="7"/>
        <v>4.0928571428571425</v>
      </c>
      <c r="AK12" s="6">
        <v>3.4</v>
      </c>
      <c r="AL12" s="6">
        <v>5.12</v>
      </c>
      <c r="AM12" s="6">
        <v>5.5</v>
      </c>
      <c r="AN12" s="6">
        <v>0</v>
      </c>
      <c r="AO12" s="10">
        <f t="shared" si="8"/>
        <v>4.785</v>
      </c>
      <c r="AP12" s="10">
        <f t="shared" si="9"/>
        <v>4.438928571428571</v>
      </c>
      <c r="AR12" s="6"/>
      <c r="AS12" s="6"/>
      <c r="AT12" s="6"/>
      <c r="AU12" s="6"/>
      <c r="AV12" s="6"/>
      <c r="AW12" s="6"/>
      <c r="AX12" s="6"/>
      <c r="AY12" s="7">
        <f t="shared" si="10"/>
        <v>0</v>
      </c>
      <c r="AZ12" s="8">
        <f t="shared" si="11"/>
        <v>0</v>
      </c>
      <c r="BA12" s="6"/>
      <c r="BB12" s="9">
        <f t="shared" si="12"/>
        <v>0</v>
      </c>
      <c r="BD12" s="6"/>
      <c r="BE12" s="6"/>
      <c r="BF12" s="6"/>
      <c r="BG12" s="6"/>
      <c r="BH12" s="10">
        <f t="shared" si="13"/>
        <v>0</v>
      </c>
      <c r="BI12" s="10">
        <f t="shared" si="14"/>
        <v>0</v>
      </c>
      <c r="BK12" s="10">
        <f t="shared" si="15"/>
        <v>5.044642857142858</v>
      </c>
      <c r="BL12" s="10">
        <f t="shared" si="16"/>
        <v>4.438928571428571</v>
      </c>
      <c r="BM12" s="10"/>
      <c r="BN12" s="10">
        <f t="shared" si="17"/>
        <v>4.741785714285714</v>
      </c>
      <c r="BO12">
        <v>6</v>
      </c>
    </row>
    <row r="13" spans="1:66" ht="12.75">
      <c r="A13" s="26">
        <v>48</v>
      </c>
      <c r="B13" s="27" t="s">
        <v>136</v>
      </c>
      <c r="C13" s="20" t="s">
        <v>44</v>
      </c>
      <c r="D13" s="20" t="s">
        <v>38</v>
      </c>
      <c r="E13" s="21" t="s">
        <v>39</v>
      </c>
      <c r="F13" s="6">
        <v>3</v>
      </c>
      <c r="G13" s="6">
        <v>4</v>
      </c>
      <c r="H13" s="6">
        <v>5.7</v>
      </c>
      <c r="I13" s="6">
        <v>5.3</v>
      </c>
      <c r="J13" s="6">
        <v>6</v>
      </c>
      <c r="K13" s="6">
        <v>0</v>
      </c>
      <c r="L13" s="6">
        <v>5</v>
      </c>
      <c r="M13" s="7">
        <f t="shared" si="0"/>
        <v>29</v>
      </c>
      <c r="N13" s="8">
        <f t="shared" si="1"/>
        <v>4.142857142857143</v>
      </c>
      <c r="O13" s="6">
        <v>5.2</v>
      </c>
      <c r="P13" s="9">
        <f t="shared" si="2"/>
        <v>4.4071428571428575</v>
      </c>
      <c r="R13" s="6">
        <v>4.4</v>
      </c>
      <c r="S13" s="6">
        <v>4.29</v>
      </c>
      <c r="T13" s="6">
        <v>5.3</v>
      </c>
      <c r="U13" s="6">
        <v>0</v>
      </c>
      <c r="V13" s="10">
        <f t="shared" si="3"/>
        <v>4.57</v>
      </c>
      <c r="W13" s="10">
        <f t="shared" si="4"/>
        <v>4.488571428571429</v>
      </c>
      <c r="Y13" s="6">
        <v>4.2</v>
      </c>
      <c r="Z13" s="6">
        <v>6</v>
      </c>
      <c r="AA13" s="6">
        <v>5.2</v>
      </c>
      <c r="AB13" s="6">
        <v>0</v>
      </c>
      <c r="AC13" s="6">
        <v>6.4</v>
      </c>
      <c r="AD13" s="6">
        <v>0</v>
      </c>
      <c r="AE13" s="6">
        <v>6</v>
      </c>
      <c r="AF13" s="7">
        <f t="shared" si="5"/>
        <v>27.799999999999997</v>
      </c>
      <c r="AG13" s="8">
        <f t="shared" si="6"/>
        <v>3.971428571428571</v>
      </c>
      <c r="AH13" s="6">
        <v>4.8</v>
      </c>
      <c r="AI13" s="9">
        <f t="shared" si="7"/>
        <v>4.178571428571428</v>
      </c>
      <c r="AK13" s="6">
        <v>5</v>
      </c>
      <c r="AL13" s="6">
        <v>5.8</v>
      </c>
      <c r="AM13" s="6">
        <v>5.4</v>
      </c>
      <c r="AN13" s="6">
        <v>0</v>
      </c>
      <c r="AO13" s="10">
        <f t="shared" si="8"/>
        <v>5.5</v>
      </c>
      <c r="AP13" s="10">
        <f t="shared" si="9"/>
        <v>4.8392857142857135</v>
      </c>
      <c r="AR13" s="6"/>
      <c r="AS13" s="6"/>
      <c r="AT13" s="6"/>
      <c r="AU13" s="6"/>
      <c r="AV13" s="6"/>
      <c r="AW13" s="6"/>
      <c r="AX13" s="6"/>
      <c r="AY13" s="7">
        <f t="shared" si="10"/>
        <v>0</v>
      </c>
      <c r="AZ13" s="8">
        <f t="shared" si="11"/>
        <v>0</v>
      </c>
      <c r="BA13" s="6"/>
      <c r="BB13" s="9">
        <f t="shared" si="12"/>
        <v>0</v>
      </c>
      <c r="BD13" s="6"/>
      <c r="BE13" s="6"/>
      <c r="BF13" s="6"/>
      <c r="BG13" s="6"/>
      <c r="BH13" s="10">
        <f t="shared" si="13"/>
        <v>0</v>
      </c>
      <c r="BI13" s="10">
        <f t="shared" si="14"/>
        <v>0</v>
      </c>
      <c r="BK13" s="10">
        <f t="shared" si="15"/>
        <v>4.488571428571429</v>
      </c>
      <c r="BL13" s="10">
        <f t="shared" si="16"/>
        <v>4.8392857142857135</v>
      </c>
      <c r="BM13" s="10"/>
      <c r="BN13" s="10">
        <f t="shared" si="17"/>
        <v>4.663928571428571</v>
      </c>
    </row>
    <row r="14" spans="1:66" ht="12.75">
      <c r="A14" s="12">
        <v>12</v>
      </c>
      <c r="B14" s="19" t="s">
        <v>68</v>
      </c>
      <c r="C14" s="20" t="s">
        <v>67</v>
      </c>
      <c r="D14" s="20" t="s">
        <v>66</v>
      </c>
      <c r="E14" s="21" t="s">
        <v>43</v>
      </c>
      <c r="F14" s="6"/>
      <c r="G14" s="6"/>
      <c r="H14" s="6"/>
      <c r="I14" s="6"/>
      <c r="J14" s="6"/>
      <c r="K14" s="6"/>
      <c r="L14" s="6"/>
      <c r="M14" s="7">
        <f t="shared" si="0"/>
        <v>0</v>
      </c>
      <c r="N14" s="8">
        <f t="shared" si="1"/>
        <v>0</v>
      </c>
      <c r="O14" s="6"/>
      <c r="P14" s="9">
        <f t="shared" si="2"/>
        <v>0</v>
      </c>
      <c r="R14" s="6"/>
      <c r="S14" s="6"/>
      <c r="T14" s="6"/>
      <c r="U14" s="6"/>
      <c r="V14" s="10">
        <f t="shared" si="3"/>
        <v>0</v>
      </c>
      <c r="W14" s="10">
        <f t="shared" si="4"/>
        <v>0</v>
      </c>
      <c r="Y14" s="6"/>
      <c r="Z14" s="6"/>
      <c r="AA14" s="6"/>
      <c r="AB14" s="6"/>
      <c r="AC14" s="6"/>
      <c r="AD14" s="6"/>
      <c r="AE14" s="6"/>
      <c r="AF14" s="7">
        <f t="shared" si="5"/>
        <v>0</v>
      </c>
      <c r="AG14" s="8">
        <f t="shared" si="6"/>
        <v>0</v>
      </c>
      <c r="AH14" s="6"/>
      <c r="AI14" s="9">
        <f t="shared" si="7"/>
        <v>0</v>
      </c>
      <c r="AK14" s="6"/>
      <c r="AL14" s="6"/>
      <c r="AM14" s="6"/>
      <c r="AN14" s="6"/>
      <c r="AO14" s="10">
        <f t="shared" si="8"/>
        <v>0</v>
      </c>
      <c r="AP14" s="10">
        <f t="shared" si="9"/>
        <v>0</v>
      </c>
      <c r="AR14" s="6"/>
      <c r="AS14" s="6"/>
      <c r="AT14" s="6"/>
      <c r="AU14" s="6"/>
      <c r="AV14" s="6"/>
      <c r="AW14" s="6"/>
      <c r="AX14" s="6"/>
      <c r="AY14" s="7">
        <f t="shared" si="10"/>
        <v>0</v>
      </c>
      <c r="AZ14" s="8">
        <f t="shared" si="11"/>
        <v>0</v>
      </c>
      <c r="BA14" s="6"/>
      <c r="BB14" s="9">
        <f t="shared" si="12"/>
        <v>0</v>
      </c>
      <c r="BD14" s="6"/>
      <c r="BE14" s="6"/>
      <c r="BF14" s="6"/>
      <c r="BG14" s="6"/>
      <c r="BH14" s="10">
        <f t="shared" si="13"/>
        <v>0</v>
      </c>
      <c r="BI14" s="10">
        <f t="shared" si="14"/>
        <v>0</v>
      </c>
      <c r="BK14" s="10">
        <f t="shared" si="15"/>
        <v>0</v>
      </c>
      <c r="BL14" s="10">
        <f t="shared" si="16"/>
        <v>0</v>
      </c>
      <c r="BM14" s="10"/>
      <c r="BN14" s="10">
        <f t="shared" si="17"/>
        <v>0</v>
      </c>
    </row>
  </sheetData>
  <mergeCells count="10">
    <mergeCell ref="BK4:BM4"/>
    <mergeCell ref="H1:L1"/>
    <mergeCell ref="F4:P4"/>
    <mergeCell ref="R4:V4"/>
    <mergeCell ref="BD4:BH4"/>
    <mergeCell ref="AA1:AG1"/>
    <mergeCell ref="Y4:AI4"/>
    <mergeCell ref="AK4:AO4"/>
    <mergeCell ref="AT1:AZ1"/>
    <mergeCell ref="AR4:BB4"/>
  </mergeCells>
  <printOptions/>
  <pageMargins left="0.75" right="0.75" top="1" bottom="1" header="0.5" footer="0.5"/>
  <pageSetup fitToHeight="1" fitToWidth="1" horizontalDpi="300" verticalDpi="300" orientation="landscape" paperSize="9" scale="93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2.57421875" style="0" customWidth="1"/>
    <col min="3" max="3" width="11.7109375" style="0" customWidth="1"/>
    <col min="4" max="4" width="15.140625" style="0" customWidth="1"/>
    <col min="5" max="5" width="11.57421875" style="0" customWidth="1"/>
    <col min="6" max="13" width="5.7109375" style="0" customWidth="1"/>
    <col min="14" max="14" width="7.57421875" style="0" customWidth="1"/>
    <col min="15" max="15" width="6.57421875" style="0" customWidth="1"/>
    <col min="16" max="16" width="5.7109375" style="0" customWidth="1"/>
    <col min="17" max="17" width="3.140625" style="0" customWidth="1"/>
    <col min="18" max="22" width="5.7109375" style="0" customWidth="1"/>
    <col min="23" max="23" width="6.7109375" style="0" customWidth="1"/>
    <col min="24" max="24" width="3.140625" style="0" customWidth="1"/>
    <col min="25" max="32" width="5.7109375" style="0" customWidth="1"/>
    <col min="33" max="33" width="7.57421875" style="0" customWidth="1"/>
    <col min="34" max="34" width="6.57421875" style="0" customWidth="1"/>
    <col min="35" max="35" width="5.7109375" style="0" customWidth="1"/>
    <col min="36" max="36" width="3.140625" style="0" customWidth="1"/>
    <col min="37" max="39" width="5.7109375" style="0" customWidth="1"/>
    <col min="40" max="40" width="6.7109375" style="0" customWidth="1"/>
    <col min="41" max="41" width="5.7109375" style="0" customWidth="1"/>
    <col min="42" max="42" width="6.7109375" style="0" customWidth="1"/>
    <col min="43" max="43" width="3.140625" style="0" customWidth="1"/>
    <col min="44" max="51" width="5.7109375" style="0" customWidth="1"/>
    <col min="52" max="52" width="7.57421875" style="0" customWidth="1"/>
    <col min="53" max="53" width="6.57421875" style="0" customWidth="1"/>
    <col min="54" max="54" width="5.7109375" style="0" customWidth="1"/>
    <col min="55" max="55" width="3.140625" style="0" customWidth="1"/>
    <col min="56" max="58" width="5.7109375" style="0" customWidth="1"/>
    <col min="59" max="61" width="6.7109375" style="0" customWidth="1"/>
    <col min="62" max="62" width="3.140625" style="0" customWidth="1"/>
    <col min="63" max="66" width="10.7109375" style="0" customWidth="1"/>
    <col min="67" max="67" width="11.421875" style="0" customWidth="1"/>
  </cols>
  <sheetData>
    <row r="1" spans="1:67" ht="12.75">
      <c r="A1" t="s">
        <v>34</v>
      </c>
      <c r="F1" t="s">
        <v>0</v>
      </c>
      <c r="H1" s="52" t="s">
        <v>188</v>
      </c>
      <c r="I1" s="52"/>
      <c r="J1" s="52"/>
      <c r="K1" s="52"/>
      <c r="L1" s="52"/>
      <c r="M1" s="52"/>
      <c r="Y1" t="s">
        <v>1</v>
      </c>
      <c r="AA1" s="52" t="s">
        <v>191</v>
      </c>
      <c r="AB1" s="52"/>
      <c r="AC1" s="52"/>
      <c r="AD1" s="52"/>
      <c r="AE1" s="52"/>
      <c r="AF1" s="52"/>
      <c r="AQ1" s="1"/>
      <c r="AR1" t="s">
        <v>2</v>
      </c>
      <c r="AU1" s="52"/>
      <c r="AV1" s="52"/>
      <c r="AW1" s="52"/>
      <c r="AX1" s="52"/>
      <c r="AY1" s="52"/>
      <c r="BK1" s="2"/>
      <c r="BL1" s="2"/>
      <c r="BM1" s="2"/>
      <c r="BO1" s="2">
        <f ca="1">NOW()</f>
        <v>41407.66401111111</v>
      </c>
    </row>
    <row r="2" spans="1:67" ht="12.75">
      <c r="A2" s="3" t="s">
        <v>35</v>
      </c>
      <c r="AQ2" s="1"/>
      <c r="BK2" s="4"/>
      <c r="BL2" s="4"/>
      <c r="BM2" s="4"/>
      <c r="BO2" s="4">
        <f ca="1">NOW()</f>
        <v>41407.66401111111</v>
      </c>
    </row>
    <row r="3" spans="1:66" ht="12.75">
      <c r="A3" s="61" t="s">
        <v>157</v>
      </c>
      <c r="B3" s="61"/>
      <c r="C3" s="61"/>
      <c r="D3" s="61"/>
      <c r="E3" s="61"/>
      <c r="F3" s="53" t="s">
        <v>3</v>
      </c>
      <c r="G3" s="53"/>
      <c r="H3" s="53"/>
      <c r="I3" s="53"/>
      <c r="J3" s="53"/>
      <c r="K3" s="53"/>
      <c r="L3" s="53"/>
      <c r="M3" s="53"/>
      <c r="N3" s="53"/>
      <c r="O3" s="53"/>
      <c r="P3" s="53"/>
      <c r="R3" s="53" t="s">
        <v>4</v>
      </c>
      <c r="S3" s="53"/>
      <c r="T3" s="53"/>
      <c r="U3" s="53"/>
      <c r="V3" s="53"/>
      <c r="Y3" s="53" t="s">
        <v>3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K3" s="53" t="s">
        <v>4</v>
      </c>
      <c r="AL3" s="53"/>
      <c r="AM3" s="53"/>
      <c r="AN3" s="53"/>
      <c r="AO3" s="53"/>
      <c r="AQ3" s="1"/>
      <c r="AR3" s="53" t="s">
        <v>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D3" s="53" t="s">
        <v>4</v>
      </c>
      <c r="BE3" s="53"/>
      <c r="BF3" s="53"/>
      <c r="BG3" s="53"/>
      <c r="BH3" s="53"/>
      <c r="BK3" s="53" t="s">
        <v>102</v>
      </c>
      <c r="BL3" s="52"/>
      <c r="BM3" s="52"/>
      <c r="BN3" s="52"/>
    </row>
    <row r="4" spans="15:66" ht="12.75">
      <c r="O4" s="5" t="s">
        <v>103</v>
      </c>
      <c r="Q4" s="5"/>
      <c r="W4" s="5" t="s">
        <v>104</v>
      </c>
      <c r="AH4" s="5" t="s">
        <v>103</v>
      </c>
      <c r="AJ4" s="5"/>
      <c r="AP4" s="5" t="s">
        <v>104</v>
      </c>
      <c r="AQ4" s="5"/>
      <c r="BA4" s="5" t="s">
        <v>103</v>
      </c>
      <c r="BC4" s="5"/>
      <c r="BI4" s="5" t="s">
        <v>104</v>
      </c>
      <c r="BJ4" s="5"/>
      <c r="BK4" s="5"/>
      <c r="BL4" s="5"/>
      <c r="BM4" s="5"/>
      <c r="BN4" s="5"/>
    </row>
    <row r="5" spans="1:67" s="5" customFormat="1" ht="12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46</v>
      </c>
      <c r="H5" s="5" t="s">
        <v>69</v>
      </c>
      <c r="I5" s="5" t="s">
        <v>130</v>
      </c>
      <c r="J5" s="5" t="s">
        <v>131</v>
      </c>
      <c r="K5" s="5" t="s">
        <v>132</v>
      </c>
      <c r="L5" s="5" t="s">
        <v>73</v>
      </c>
      <c r="M5" s="5" t="s">
        <v>133</v>
      </c>
      <c r="N5" s="5" t="s">
        <v>106</v>
      </c>
      <c r="O5" s="5" t="s">
        <v>107</v>
      </c>
      <c r="P5" s="5" t="s">
        <v>23</v>
      </c>
      <c r="R5" s="5" t="s">
        <v>24</v>
      </c>
      <c r="S5" s="5" t="s">
        <v>109</v>
      </c>
      <c r="T5" s="5" t="s">
        <v>156</v>
      </c>
      <c r="U5" s="5" t="s">
        <v>28</v>
      </c>
      <c r="V5" s="5" t="s">
        <v>106</v>
      </c>
      <c r="W5" s="5" t="s">
        <v>29</v>
      </c>
      <c r="Y5" s="5" t="s">
        <v>13</v>
      </c>
      <c r="Z5" s="5" t="s">
        <v>46</v>
      </c>
      <c r="AA5" s="5" t="s">
        <v>69</v>
      </c>
      <c r="AB5" s="5" t="s">
        <v>130</v>
      </c>
      <c r="AC5" s="5" t="s">
        <v>131</v>
      </c>
      <c r="AD5" s="5" t="s">
        <v>132</v>
      </c>
      <c r="AE5" s="5" t="s">
        <v>73</v>
      </c>
      <c r="AF5" s="5" t="s">
        <v>133</v>
      </c>
      <c r="AG5" s="5" t="s">
        <v>106</v>
      </c>
      <c r="AH5" s="5" t="s">
        <v>107</v>
      </c>
      <c r="AI5" s="5" t="s">
        <v>23</v>
      </c>
      <c r="AK5" s="5" t="s">
        <v>24</v>
      </c>
      <c r="AL5" s="5" t="s">
        <v>109</v>
      </c>
      <c r="AM5" s="5" t="s">
        <v>156</v>
      </c>
      <c r="AN5" s="5" t="s">
        <v>28</v>
      </c>
      <c r="AO5" s="5" t="s">
        <v>106</v>
      </c>
      <c r="AP5" s="5" t="s">
        <v>29</v>
      </c>
      <c r="AR5" s="5" t="s">
        <v>13</v>
      </c>
      <c r="AS5" s="5" t="s">
        <v>46</v>
      </c>
      <c r="AT5" s="5" t="s">
        <v>69</v>
      </c>
      <c r="AU5" s="5" t="s">
        <v>130</v>
      </c>
      <c r="AV5" s="5" t="s">
        <v>131</v>
      </c>
      <c r="AW5" s="5" t="s">
        <v>132</v>
      </c>
      <c r="AX5" s="5" t="s">
        <v>73</v>
      </c>
      <c r="AY5" s="5" t="s">
        <v>133</v>
      </c>
      <c r="AZ5" s="5" t="s">
        <v>106</v>
      </c>
      <c r="BA5" s="5" t="s">
        <v>107</v>
      </c>
      <c r="BB5" s="5" t="s">
        <v>23</v>
      </c>
      <c r="BD5" s="5" t="s">
        <v>24</v>
      </c>
      <c r="BE5" s="5" t="s">
        <v>109</v>
      </c>
      <c r="BF5" s="5" t="s">
        <v>156</v>
      </c>
      <c r="BG5" s="5" t="s">
        <v>28</v>
      </c>
      <c r="BH5" s="5" t="s">
        <v>106</v>
      </c>
      <c r="BI5" s="5" t="s">
        <v>29</v>
      </c>
      <c r="BK5" s="5" t="s">
        <v>30</v>
      </c>
      <c r="BL5" s="5" t="s">
        <v>31</v>
      </c>
      <c r="BM5" s="5" t="s">
        <v>32</v>
      </c>
      <c r="BN5" s="5" t="s">
        <v>110</v>
      </c>
      <c r="BO5" s="5" t="s">
        <v>33</v>
      </c>
    </row>
    <row r="6" ht="12.75">
      <c r="AQ6" s="1"/>
    </row>
    <row r="7" spans="1:67" ht="12.75">
      <c r="A7" s="12">
        <v>25</v>
      </c>
      <c r="B7" s="40" t="s">
        <v>80</v>
      </c>
      <c r="C7" s="56" t="s">
        <v>158</v>
      </c>
      <c r="D7" s="56" t="s">
        <v>82</v>
      </c>
      <c r="E7" s="57" t="s">
        <v>83</v>
      </c>
      <c r="F7" s="6">
        <v>3.5</v>
      </c>
      <c r="G7" s="6">
        <v>4.5</v>
      </c>
      <c r="H7" s="6">
        <v>5</v>
      </c>
      <c r="I7" s="6">
        <v>5</v>
      </c>
      <c r="J7" s="6">
        <v>5</v>
      </c>
      <c r="K7" s="6">
        <v>4</v>
      </c>
      <c r="L7" s="6">
        <v>6</v>
      </c>
      <c r="M7" s="6">
        <v>6.5</v>
      </c>
      <c r="N7" s="9">
        <f aca="true" t="shared" si="0" ref="N7:N12">SUM(F7:M7)</f>
        <v>39.5</v>
      </c>
      <c r="O7" s="30"/>
      <c r="P7" s="30"/>
      <c r="R7" s="31"/>
      <c r="S7" s="31"/>
      <c r="T7" s="31"/>
      <c r="U7" s="31"/>
      <c r="V7" s="32"/>
      <c r="W7" s="32"/>
      <c r="Y7" s="6">
        <v>5</v>
      </c>
      <c r="Z7" s="6">
        <v>6</v>
      </c>
      <c r="AA7" s="6">
        <v>6</v>
      </c>
      <c r="AB7" s="6">
        <v>5.2</v>
      </c>
      <c r="AC7" s="6">
        <v>5.8</v>
      </c>
      <c r="AD7" s="6">
        <v>5.5</v>
      </c>
      <c r="AE7" s="6">
        <v>6.3</v>
      </c>
      <c r="AF7" s="6">
        <v>5.5</v>
      </c>
      <c r="AG7" s="9">
        <f aca="true" t="shared" si="1" ref="AG7:AG12">SUM(Y7:AF7)</f>
        <v>45.3</v>
      </c>
      <c r="AH7" s="30"/>
      <c r="AI7" s="30"/>
      <c r="AK7" s="31"/>
      <c r="AL7" s="31"/>
      <c r="AM7" s="31"/>
      <c r="AN7" s="31"/>
      <c r="AO7" s="32"/>
      <c r="AP7" s="32"/>
      <c r="AQ7" s="33"/>
      <c r="AR7" s="6"/>
      <c r="AS7" s="6"/>
      <c r="AT7" s="6"/>
      <c r="AU7" s="6"/>
      <c r="AV7" s="6"/>
      <c r="AW7" s="6"/>
      <c r="AX7" s="6"/>
      <c r="AY7" s="6"/>
      <c r="AZ7" s="9">
        <f aca="true" t="shared" si="2" ref="AZ7:AZ12">SUM(AR7:AY7)</f>
        <v>0</v>
      </c>
      <c r="BA7" s="30"/>
      <c r="BB7" s="30"/>
      <c r="BD7" s="31"/>
      <c r="BE7" s="31"/>
      <c r="BF7" s="31"/>
      <c r="BG7" s="31"/>
      <c r="BH7" s="32"/>
      <c r="BI7" s="32"/>
      <c r="BJ7" s="8"/>
      <c r="BK7" s="32"/>
      <c r="BL7" s="32"/>
      <c r="BM7" s="32"/>
      <c r="BN7" s="32"/>
      <c r="BO7" s="29"/>
    </row>
    <row r="8" spans="1:67" ht="12.75">
      <c r="A8" s="12">
        <v>26</v>
      </c>
      <c r="B8" s="19" t="s">
        <v>140</v>
      </c>
      <c r="C8" s="56"/>
      <c r="D8" s="56"/>
      <c r="E8" s="60"/>
      <c r="F8" s="6">
        <v>5</v>
      </c>
      <c r="G8" s="6">
        <v>6</v>
      </c>
      <c r="H8" s="6">
        <v>5.5</v>
      </c>
      <c r="I8" s="6">
        <v>6.5</v>
      </c>
      <c r="J8" s="6">
        <v>6.5</v>
      </c>
      <c r="K8" s="6">
        <v>6.2</v>
      </c>
      <c r="L8" s="6">
        <v>6</v>
      </c>
      <c r="M8" s="6">
        <v>5.5</v>
      </c>
      <c r="N8" s="9">
        <f t="shared" si="0"/>
        <v>47.2</v>
      </c>
      <c r="O8" s="30"/>
      <c r="P8" s="30"/>
      <c r="R8" s="29"/>
      <c r="S8" s="29"/>
      <c r="T8" s="29"/>
      <c r="U8" s="29"/>
      <c r="V8" s="29"/>
      <c r="W8" s="29"/>
      <c r="Y8" s="6">
        <v>5.2</v>
      </c>
      <c r="Z8" s="6">
        <v>6</v>
      </c>
      <c r="AA8" s="6">
        <v>6</v>
      </c>
      <c r="AB8" s="6">
        <v>5</v>
      </c>
      <c r="AC8" s="6">
        <v>6.2</v>
      </c>
      <c r="AD8" s="6">
        <v>6.5</v>
      </c>
      <c r="AE8" s="6">
        <v>7</v>
      </c>
      <c r="AF8" s="6">
        <v>5.5</v>
      </c>
      <c r="AG8" s="9">
        <f t="shared" si="1"/>
        <v>47.4</v>
      </c>
      <c r="AH8" s="30"/>
      <c r="AI8" s="30"/>
      <c r="AK8" s="29"/>
      <c r="AL8" s="29"/>
      <c r="AM8" s="29"/>
      <c r="AN8" s="29"/>
      <c r="AO8" s="29"/>
      <c r="AP8" s="29"/>
      <c r="AQ8" s="1"/>
      <c r="AR8" s="6"/>
      <c r="AS8" s="6"/>
      <c r="AT8" s="6"/>
      <c r="AU8" s="6"/>
      <c r="AV8" s="6"/>
      <c r="AW8" s="6"/>
      <c r="AX8" s="6"/>
      <c r="AY8" s="6"/>
      <c r="AZ8" s="9">
        <f t="shared" si="2"/>
        <v>0</v>
      </c>
      <c r="BA8" s="30"/>
      <c r="BB8" s="30"/>
      <c r="BD8" s="29"/>
      <c r="BE8" s="29"/>
      <c r="BF8" s="29"/>
      <c r="BG8" s="29"/>
      <c r="BH8" s="29"/>
      <c r="BI8" s="29"/>
      <c r="BJ8" s="34"/>
      <c r="BK8" s="29"/>
      <c r="BL8" s="29"/>
      <c r="BM8" s="29"/>
      <c r="BN8" s="29"/>
      <c r="BO8" s="29"/>
    </row>
    <row r="9" spans="1:67" ht="12.75">
      <c r="A9" s="12">
        <v>27</v>
      </c>
      <c r="B9" s="40" t="s">
        <v>85</v>
      </c>
      <c r="C9" s="56"/>
      <c r="D9" s="56"/>
      <c r="E9" s="60"/>
      <c r="F9" s="6">
        <v>5</v>
      </c>
      <c r="G9" s="6">
        <v>5</v>
      </c>
      <c r="H9" s="6">
        <v>4.5</v>
      </c>
      <c r="I9" s="6">
        <v>4.8</v>
      </c>
      <c r="J9" s="6">
        <v>5.5</v>
      </c>
      <c r="K9" s="6">
        <v>4.8</v>
      </c>
      <c r="L9" s="6">
        <v>5</v>
      </c>
      <c r="M9" s="6">
        <v>5.5</v>
      </c>
      <c r="N9" s="9">
        <f t="shared" si="0"/>
        <v>40.1</v>
      </c>
      <c r="O9" s="30"/>
      <c r="P9" s="30"/>
      <c r="R9" s="29"/>
      <c r="S9" s="29"/>
      <c r="T9" s="29"/>
      <c r="U9" s="29"/>
      <c r="V9" s="29"/>
      <c r="W9" s="29"/>
      <c r="Y9" s="6">
        <v>5.6</v>
      </c>
      <c r="Z9" s="6">
        <v>7</v>
      </c>
      <c r="AA9" s="6">
        <v>6.2</v>
      </c>
      <c r="AB9" s="6">
        <v>7</v>
      </c>
      <c r="AC9" s="6">
        <v>6.5</v>
      </c>
      <c r="AD9" s="6">
        <v>6.5</v>
      </c>
      <c r="AE9" s="6">
        <v>7</v>
      </c>
      <c r="AF9" s="6">
        <v>6.5</v>
      </c>
      <c r="AG9" s="9">
        <f t="shared" si="1"/>
        <v>52.3</v>
      </c>
      <c r="AH9" s="30"/>
      <c r="AI9" s="30"/>
      <c r="AK9" s="29"/>
      <c r="AL9" s="29"/>
      <c r="AM9" s="29"/>
      <c r="AN9" s="29"/>
      <c r="AO9" s="29"/>
      <c r="AP9" s="29"/>
      <c r="AQ9" s="1"/>
      <c r="AR9" s="6"/>
      <c r="AS9" s="6"/>
      <c r="AT9" s="6"/>
      <c r="AU9" s="6"/>
      <c r="AV9" s="6"/>
      <c r="AW9" s="6"/>
      <c r="AX9" s="6"/>
      <c r="AY9" s="6"/>
      <c r="AZ9" s="9">
        <f t="shared" si="2"/>
        <v>0</v>
      </c>
      <c r="BA9" s="30"/>
      <c r="BB9" s="30"/>
      <c r="BD9" s="29"/>
      <c r="BE9" s="29"/>
      <c r="BF9" s="29"/>
      <c r="BG9" s="29"/>
      <c r="BH9" s="29"/>
      <c r="BI9" s="29"/>
      <c r="BJ9" s="34"/>
      <c r="BK9" s="29"/>
      <c r="BL9" s="29"/>
      <c r="BM9" s="29"/>
      <c r="BN9" s="29"/>
      <c r="BO9" s="29"/>
    </row>
    <row r="10" spans="1:67" ht="12.75">
      <c r="A10" s="12">
        <v>29</v>
      </c>
      <c r="B10" s="19" t="s">
        <v>147</v>
      </c>
      <c r="C10" s="56"/>
      <c r="D10" s="56"/>
      <c r="E10" s="60"/>
      <c r="F10" s="6">
        <v>4</v>
      </c>
      <c r="G10" s="6">
        <v>5</v>
      </c>
      <c r="H10" s="6">
        <v>4.5</v>
      </c>
      <c r="I10" s="6">
        <v>5.8</v>
      </c>
      <c r="J10" s="6">
        <v>6</v>
      </c>
      <c r="K10" s="6">
        <v>5.8</v>
      </c>
      <c r="L10" s="6">
        <v>6.5</v>
      </c>
      <c r="M10" s="6">
        <v>6</v>
      </c>
      <c r="N10" s="9">
        <f t="shared" si="0"/>
        <v>43.6</v>
      </c>
      <c r="O10" s="30"/>
      <c r="P10" s="30"/>
      <c r="R10" s="29"/>
      <c r="S10" s="29"/>
      <c r="T10" s="29"/>
      <c r="U10" s="29"/>
      <c r="V10" s="29"/>
      <c r="W10" s="29"/>
      <c r="Y10" s="6">
        <v>5.2</v>
      </c>
      <c r="Z10" s="6">
        <v>6</v>
      </c>
      <c r="AA10" s="6">
        <v>6.5</v>
      </c>
      <c r="AB10" s="6">
        <v>6.5</v>
      </c>
      <c r="AC10" s="6">
        <v>6.5</v>
      </c>
      <c r="AD10" s="6">
        <v>6</v>
      </c>
      <c r="AE10" s="6">
        <v>6.5</v>
      </c>
      <c r="AF10" s="6">
        <v>6</v>
      </c>
      <c r="AG10" s="9">
        <f t="shared" si="1"/>
        <v>49.2</v>
      </c>
      <c r="AH10" s="30"/>
      <c r="AI10" s="30"/>
      <c r="AK10" s="29"/>
      <c r="AL10" s="29"/>
      <c r="AM10" s="29"/>
      <c r="AN10" s="29"/>
      <c r="AO10" s="29"/>
      <c r="AP10" s="29"/>
      <c r="AQ10" s="1"/>
      <c r="AR10" s="6"/>
      <c r="AS10" s="6"/>
      <c r="AT10" s="6"/>
      <c r="AU10" s="6"/>
      <c r="AV10" s="6"/>
      <c r="AW10" s="6"/>
      <c r="AX10" s="6"/>
      <c r="AY10" s="6"/>
      <c r="AZ10" s="9">
        <f t="shared" si="2"/>
        <v>0</v>
      </c>
      <c r="BA10" s="30"/>
      <c r="BB10" s="30"/>
      <c r="BD10" s="29"/>
      <c r="BE10" s="29"/>
      <c r="BF10" s="29"/>
      <c r="BG10" s="29"/>
      <c r="BH10" s="29"/>
      <c r="BI10" s="29"/>
      <c r="BJ10" s="34"/>
      <c r="BK10" s="29"/>
      <c r="BL10" s="29"/>
      <c r="BM10" s="29"/>
      <c r="BN10" s="29"/>
      <c r="BO10" s="29"/>
    </row>
    <row r="11" spans="1:67" ht="12.75">
      <c r="A11" s="12">
        <v>32</v>
      </c>
      <c r="B11" s="19" t="s">
        <v>152</v>
      </c>
      <c r="C11" s="56"/>
      <c r="D11" s="56"/>
      <c r="E11" s="60"/>
      <c r="F11" s="6">
        <v>5</v>
      </c>
      <c r="G11" s="6">
        <v>5.5</v>
      </c>
      <c r="H11" s="6">
        <v>4.5</v>
      </c>
      <c r="I11" s="6">
        <v>6</v>
      </c>
      <c r="J11" s="6">
        <v>6</v>
      </c>
      <c r="K11" s="6">
        <v>6</v>
      </c>
      <c r="L11" s="6">
        <v>5</v>
      </c>
      <c r="M11" s="6">
        <v>5.5</v>
      </c>
      <c r="N11" s="9">
        <f t="shared" si="0"/>
        <v>43.5</v>
      </c>
      <c r="O11" s="30"/>
      <c r="P11" s="30"/>
      <c r="R11" s="29"/>
      <c r="S11" s="29"/>
      <c r="T11" s="29"/>
      <c r="U11" s="29"/>
      <c r="V11" s="29"/>
      <c r="W11" s="29"/>
      <c r="Y11" s="6">
        <v>5</v>
      </c>
      <c r="Z11" s="6">
        <v>5.5</v>
      </c>
      <c r="AA11" s="6">
        <v>6</v>
      </c>
      <c r="AB11" s="6">
        <v>5.5</v>
      </c>
      <c r="AC11" s="6">
        <v>6</v>
      </c>
      <c r="AD11" s="6">
        <v>5.7</v>
      </c>
      <c r="AE11" s="6">
        <v>6</v>
      </c>
      <c r="AF11" s="6">
        <v>6</v>
      </c>
      <c r="AG11" s="9">
        <f t="shared" si="1"/>
        <v>45.7</v>
      </c>
      <c r="AH11" s="30"/>
      <c r="AI11" s="30"/>
      <c r="AK11" s="29"/>
      <c r="AL11" s="29"/>
      <c r="AM11" s="29"/>
      <c r="AN11" s="29"/>
      <c r="AO11" s="29"/>
      <c r="AP11" s="29"/>
      <c r="AQ11" s="1"/>
      <c r="AR11" s="6"/>
      <c r="AS11" s="6"/>
      <c r="AT11" s="6"/>
      <c r="AU11" s="6"/>
      <c r="AV11" s="6"/>
      <c r="AW11" s="6"/>
      <c r="AX11" s="6"/>
      <c r="AY11" s="6"/>
      <c r="AZ11" s="9">
        <f t="shared" si="2"/>
        <v>0</v>
      </c>
      <c r="BA11" s="30"/>
      <c r="BB11" s="30"/>
      <c r="BD11" s="29"/>
      <c r="BE11" s="29"/>
      <c r="BF11" s="29"/>
      <c r="BG11" s="29"/>
      <c r="BH11" s="29"/>
      <c r="BI11" s="29"/>
      <c r="BJ11" s="34"/>
      <c r="BK11" s="29"/>
      <c r="BL11" s="29"/>
      <c r="BM11" s="29"/>
      <c r="BN11" s="29"/>
      <c r="BO11" s="29"/>
    </row>
    <row r="12" spans="1:67" ht="12.75">
      <c r="A12" s="12">
        <v>34</v>
      </c>
      <c r="B12" s="19" t="s">
        <v>84</v>
      </c>
      <c r="C12" s="56"/>
      <c r="D12" s="56"/>
      <c r="E12" s="60"/>
      <c r="F12" s="6">
        <v>4.8</v>
      </c>
      <c r="G12" s="6">
        <v>6.8</v>
      </c>
      <c r="H12" s="6">
        <v>5</v>
      </c>
      <c r="I12" s="6">
        <v>6</v>
      </c>
      <c r="J12" s="6">
        <v>6</v>
      </c>
      <c r="K12" s="6">
        <v>6</v>
      </c>
      <c r="L12" s="6">
        <v>4.8</v>
      </c>
      <c r="M12" s="6">
        <v>5</v>
      </c>
      <c r="N12" s="9">
        <f t="shared" si="0"/>
        <v>44.4</v>
      </c>
      <c r="O12" s="30"/>
      <c r="P12" s="30"/>
      <c r="R12" s="29"/>
      <c r="S12" s="29"/>
      <c r="T12" s="29"/>
      <c r="U12" s="29"/>
      <c r="V12" s="29"/>
      <c r="W12" s="29"/>
      <c r="Y12" s="6">
        <v>5</v>
      </c>
      <c r="Z12" s="6">
        <v>5.2</v>
      </c>
      <c r="AA12" s="6">
        <v>5</v>
      </c>
      <c r="AB12" s="6">
        <v>6</v>
      </c>
      <c r="AC12" s="6">
        <v>5.5</v>
      </c>
      <c r="AD12" s="6">
        <v>5.5</v>
      </c>
      <c r="AE12" s="6">
        <v>6</v>
      </c>
      <c r="AF12" s="6">
        <v>6</v>
      </c>
      <c r="AG12" s="9">
        <f t="shared" si="1"/>
        <v>44.2</v>
      </c>
      <c r="AH12" s="30"/>
      <c r="AI12" s="30"/>
      <c r="AK12" s="29"/>
      <c r="AL12" s="29"/>
      <c r="AM12" s="29"/>
      <c r="AN12" s="29"/>
      <c r="AO12" s="29"/>
      <c r="AP12" s="29"/>
      <c r="AQ12" s="1"/>
      <c r="AR12" s="6"/>
      <c r="AS12" s="6"/>
      <c r="AT12" s="6"/>
      <c r="AU12" s="6"/>
      <c r="AV12" s="6"/>
      <c r="AW12" s="6"/>
      <c r="AX12" s="6"/>
      <c r="AY12" s="6"/>
      <c r="AZ12" s="9">
        <f t="shared" si="2"/>
        <v>0</v>
      </c>
      <c r="BA12" s="30"/>
      <c r="BB12" s="30"/>
      <c r="BD12" s="29"/>
      <c r="BE12" s="29"/>
      <c r="BF12" s="29"/>
      <c r="BG12" s="29"/>
      <c r="BH12" s="29"/>
      <c r="BI12" s="29"/>
      <c r="BJ12" s="34"/>
      <c r="BK12" s="29"/>
      <c r="BL12" s="29"/>
      <c r="BM12" s="29"/>
      <c r="BN12" s="29"/>
      <c r="BO12" s="29"/>
    </row>
    <row r="13" spans="1:67" ht="12.75">
      <c r="A13" s="12">
        <v>31</v>
      </c>
      <c r="B13" s="19" t="s">
        <v>159</v>
      </c>
      <c r="C13" s="56"/>
      <c r="D13" s="56"/>
      <c r="E13" s="60"/>
      <c r="F13" s="29"/>
      <c r="G13" s="29"/>
      <c r="H13" s="29"/>
      <c r="I13" s="29"/>
      <c r="J13" s="29"/>
      <c r="K13" s="29"/>
      <c r="L13" s="29" t="s">
        <v>111</v>
      </c>
      <c r="M13" s="29"/>
      <c r="N13" s="10">
        <f>SUM(N7:N12)</f>
        <v>258.3</v>
      </c>
      <c r="O13" s="10">
        <f>(N13/6)/8</f>
        <v>5.3812500000000005</v>
      </c>
      <c r="P13" s="10">
        <f>O13</f>
        <v>5.3812500000000005</v>
      </c>
      <c r="R13" s="6">
        <v>5</v>
      </c>
      <c r="S13" s="6">
        <v>6.27</v>
      </c>
      <c r="T13" s="6">
        <v>6</v>
      </c>
      <c r="U13" s="6">
        <v>0</v>
      </c>
      <c r="V13" s="10">
        <f>(R13*0.25)+(S13*0.5)+(T13*0.25)-(U13)</f>
        <v>5.885</v>
      </c>
      <c r="W13" s="10">
        <f>(P13+V13)/2</f>
        <v>5.633125</v>
      </c>
      <c r="Y13" s="29"/>
      <c r="Z13" s="29"/>
      <c r="AA13" s="29"/>
      <c r="AB13" s="29"/>
      <c r="AC13" s="29"/>
      <c r="AD13" s="29"/>
      <c r="AE13" s="29" t="s">
        <v>111</v>
      </c>
      <c r="AF13" s="29"/>
      <c r="AG13" s="10">
        <f>SUM(AG7:AG12)</f>
        <v>284.09999999999997</v>
      </c>
      <c r="AH13" s="10">
        <f>(AG13/6)/8</f>
        <v>5.918749999999999</v>
      </c>
      <c r="AI13" s="10">
        <f>AH13</f>
        <v>5.918749999999999</v>
      </c>
      <c r="AK13" s="6">
        <v>5.2</v>
      </c>
      <c r="AL13" s="6">
        <v>5.91</v>
      </c>
      <c r="AM13" s="6">
        <v>7</v>
      </c>
      <c r="AN13" s="6">
        <v>0</v>
      </c>
      <c r="AO13" s="10">
        <f>(AK13*0.25)+(AL13*0.5)+(AM13*0.25)-(AN13)</f>
        <v>6.005</v>
      </c>
      <c r="AP13" s="10">
        <f>(AI13+AO13)/2</f>
        <v>5.961874999999999</v>
      </c>
      <c r="AQ13" s="1"/>
      <c r="AR13" s="29"/>
      <c r="AS13" s="29"/>
      <c r="AT13" s="29"/>
      <c r="AU13" s="29"/>
      <c r="AV13" s="29"/>
      <c r="AW13" s="29"/>
      <c r="AX13" s="29" t="s">
        <v>111</v>
      </c>
      <c r="AY13" s="29"/>
      <c r="AZ13" s="10">
        <f>SUM(AZ7:AZ12)</f>
        <v>0</v>
      </c>
      <c r="BA13" s="10">
        <f>(AZ13/6)/8</f>
        <v>0</v>
      </c>
      <c r="BB13" s="10">
        <f>BA13</f>
        <v>0</v>
      </c>
      <c r="BD13" s="6"/>
      <c r="BE13" s="6"/>
      <c r="BF13" s="6"/>
      <c r="BG13" s="6"/>
      <c r="BH13" s="10">
        <f>(BD13*0.25)+(BE13*0.5)+(BF13*0.25)-(BG13)</f>
        <v>0</v>
      </c>
      <c r="BI13" s="10">
        <f>(BB13+BH13)/2</f>
        <v>0</v>
      </c>
      <c r="BJ13" s="10"/>
      <c r="BK13" s="10">
        <f>W13</f>
        <v>5.633125</v>
      </c>
      <c r="BL13" s="10">
        <f>AP13</f>
        <v>5.961874999999999</v>
      </c>
      <c r="BM13" s="10"/>
      <c r="BN13" s="10">
        <f>AVERAGE(BK13:BM13)</f>
        <v>5.797499999999999</v>
      </c>
      <c r="BO13">
        <v>1</v>
      </c>
    </row>
    <row r="14" spans="25:58" ht="12.75"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9" ht="12.75">
      <c r="B19" s="36"/>
    </row>
  </sheetData>
  <mergeCells count="14">
    <mergeCell ref="A3:E3"/>
    <mergeCell ref="C7:C13"/>
    <mergeCell ref="D7:D13"/>
    <mergeCell ref="E7:E13"/>
    <mergeCell ref="AA1:AF1"/>
    <mergeCell ref="AU1:AY1"/>
    <mergeCell ref="R3:V3"/>
    <mergeCell ref="F3:P3"/>
    <mergeCell ref="H1:M1"/>
    <mergeCell ref="BK3:BN3"/>
    <mergeCell ref="Y3:AI3"/>
    <mergeCell ref="AK3:AO3"/>
    <mergeCell ref="AR3:BB3"/>
    <mergeCell ref="BD3:BH3"/>
  </mergeCells>
  <printOptions/>
  <pageMargins left="0.75" right="0.75" top="1" bottom="1" header="0.5" footer="0.5"/>
  <pageSetup fitToHeight="1" fitToWidth="1" horizontalDpi="300" verticalDpi="300" orientation="landscape" paperSize="9" scale="93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1.28125" style="0" customWidth="1"/>
    <col min="3" max="3" width="12.140625" style="0" customWidth="1"/>
    <col min="4" max="4" width="14.7109375" style="0" customWidth="1"/>
    <col min="5" max="5" width="14.8515625" style="0" customWidth="1"/>
    <col min="6" max="7" width="5.7109375" style="0" customWidth="1"/>
    <col min="8" max="8" width="6.7109375" style="0" customWidth="1"/>
    <col min="9" max="9" width="3.140625" style="0" customWidth="1"/>
    <col min="10" max="11" width="5.7109375" style="0" customWidth="1"/>
    <col min="12" max="12" width="6.7109375" style="0" customWidth="1"/>
    <col min="13" max="13" width="3.140625" style="0" customWidth="1"/>
    <col min="14" max="15" width="5.7109375" style="0" customWidth="1"/>
    <col min="16" max="16" width="6.7109375" style="0" customWidth="1"/>
    <col min="17" max="17" width="3.140625" style="0" customWidth="1"/>
    <col min="18" max="20" width="6.7109375" style="0" customWidth="1"/>
    <col min="21" max="21" width="10.7109375" style="0" customWidth="1"/>
    <col min="22" max="22" width="11.421875" style="0" customWidth="1"/>
  </cols>
  <sheetData>
    <row r="1" spans="1:22" ht="12.75">
      <c r="A1" t="s">
        <v>34</v>
      </c>
      <c r="F1" t="s">
        <v>0</v>
      </c>
      <c r="H1" s="1" t="s">
        <v>196</v>
      </c>
      <c r="J1" t="s">
        <v>1</v>
      </c>
      <c r="L1" s="1" t="s">
        <v>197</v>
      </c>
      <c r="M1" s="1"/>
      <c r="N1" t="s">
        <v>2</v>
      </c>
      <c r="P1" s="1"/>
      <c r="V1" s="2">
        <f ca="1">NOW()</f>
        <v>41407.66401111111</v>
      </c>
    </row>
    <row r="2" spans="1:22" ht="12.75">
      <c r="A2" s="3" t="s">
        <v>35</v>
      </c>
      <c r="M2" s="1"/>
      <c r="V2" s="4">
        <f ca="1">NOW()</f>
        <v>41407.66401111111</v>
      </c>
    </row>
    <row r="3" spans="1:13" ht="12.75">
      <c r="A3" s="44" t="s">
        <v>160</v>
      </c>
      <c r="M3" s="1"/>
    </row>
    <row r="4" spans="6:21" ht="12.75">
      <c r="F4" s="5"/>
      <c r="G4" s="5"/>
      <c r="H4" s="5" t="s">
        <v>104</v>
      </c>
      <c r="J4" s="5"/>
      <c r="K4" s="5"/>
      <c r="L4" s="5" t="s">
        <v>104</v>
      </c>
      <c r="N4" s="5"/>
      <c r="O4" s="5"/>
      <c r="P4" s="5" t="s">
        <v>104</v>
      </c>
      <c r="R4" s="53" t="s">
        <v>6</v>
      </c>
      <c r="S4" s="53"/>
      <c r="T4" s="53"/>
      <c r="U4" s="5" t="s">
        <v>7</v>
      </c>
    </row>
    <row r="5" spans="1:22" s="5" customFormat="1" ht="12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24</v>
      </c>
      <c r="G5" s="5" t="s">
        <v>75</v>
      </c>
      <c r="H5" s="5" t="s">
        <v>29</v>
      </c>
      <c r="J5" s="5" t="s">
        <v>24</v>
      </c>
      <c r="K5" s="5" t="s">
        <v>75</v>
      </c>
      <c r="L5" s="5" t="s">
        <v>29</v>
      </c>
      <c r="N5" s="5" t="s">
        <v>24</v>
      </c>
      <c r="O5" s="5" t="s">
        <v>75</v>
      </c>
      <c r="P5" s="5" t="s">
        <v>29</v>
      </c>
      <c r="R5" s="5" t="s">
        <v>30</v>
      </c>
      <c r="S5" s="5" t="s">
        <v>31</v>
      </c>
      <c r="T5" s="5" t="s">
        <v>32</v>
      </c>
      <c r="U5" s="5" t="s">
        <v>23</v>
      </c>
      <c r="V5" s="5" t="s">
        <v>33</v>
      </c>
    </row>
    <row r="7" spans="1:22" ht="12.75">
      <c r="A7" s="12">
        <v>7</v>
      </c>
      <c r="B7" s="19" t="s">
        <v>143</v>
      </c>
      <c r="C7" s="56" t="s">
        <v>51</v>
      </c>
      <c r="D7" s="56" t="s">
        <v>40</v>
      </c>
      <c r="E7" s="57" t="s">
        <v>78</v>
      </c>
      <c r="F7" s="29"/>
      <c r="G7" s="31"/>
      <c r="H7" s="32"/>
      <c r="I7" s="29"/>
      <c r="J7" s="29"/>
      <c r="K7" s="31"/>
      <c r="L7" s="32"/>
      <c r="M7" s="29"/>
      <c r="N7" s="29"/>
      <c r="O7" s="31"/>
      <c r="P7" s="32"/>
      <c r="Q7" s="29"/>
      <c r="R7" s="32"/>
      <c r="S7" s="32"/>
      <c r="T7" s="32"/>
      <c r="U7" s="32"/>
      <c r="V7" s="29"/>
    </row>
    <row r="8" spans="1:22" ht="12.75">
      <c r="A8" s="12">
        <v>8</v>
      </c>
      <c r="B8" s="19" t="s">
        <v>164</v>
      </c>
      <c r="C8" s="60"/>
      <c r="D8" s="60"/>
      <c r="E8" s="60"/>
      <c r="F8" s="6">
        <v>6</v>
      </c>
      <c r="G8" s="6">
        <v>7.21</v>
      </c>
      <c r="H8" s="10">
        <f>(F8*0.25)+(G8*0.75)</f>
        <v>6.9075</v>
      </c>
      <c r="J8" s="6">
        <v>5.8</v>
      </c>
      <c r="K8" s="6">
        <v>7.85</v>
      </c>
      <c r="L8" s="10">
        <f>(J8*0.25)+(K8*0.75)</f>
        <v>7.3374999999999995</v>
      </c>
      <c r="N8" s="6"/>
      <c r="O8" s="6"/>
      <c r="P8" s="10">
        <f>(N8*0.25)+(O8*0.75)</f>
        <v>0</v>
      </c>
      <c r="R8" s="10">
        <f>H8</f>
        <v>6.9075</v>
      </c>
      <c r="S8" s="10">
        <f>L8</f>
        <v>7.3374999999999995</v>
      </c>
      <c r="T8" s="10"/>
      <c r="U8" s="10">
        <f>AVERAGE(R8:T8)</f>
        <v>7.1225</v>
      </c>
      <c r="V8">
        <v>1</v>
      </c>
    </row>
    <row r="9" spans="1:22" ht="12.75">
      <c r="A9" s="45">
        <v>3</v>
      </c>
      <c r="B9" s="46" t="s">
        <v>77</v>
      </c>
      <c r="C9" s="56" t="s">
        <v>51</v>
      </c>
      <c r="D9" s="56" t="s">
        <v>40</v>
      </c>
      <c r="E9" s="57" t="s">
        <v>78</v>
      </c>
      <c r="F9" s="29"/>
      <c r="G9" s="31"/>
      <c r="H9" s="32"/>
      <c r="I9" s="29"/>
      <c r="J9" s="29"/>
      <c r="K9" s="31"/>
      <c r="L9" s="32"/>
      <c r="M9" s="29"/>
      <c r="N9" s="29"/>
      <c r="O9" s="31"/>
      <c r="P9" s="32"/>
      <c r="Q9" s="29"/>
      <c r="R9" s="32"/>
      <c r="S9" s="32"/>
      <c r="T9" s="32"/>
      <c r="U9" s="32"/>
      <c r="V9" s="29"/>
    </row>
    <row r="10" spans="1:22" ht="12.75">
      <c r="A10" s="45">
        <v>6</v>
      </c>
      <c r="B10" s="46" t="s">
        <v>162</v>
      </c>
      <c r="C10" s="60"/>
      <c r="D10" s="60"/>
      <c r="E10" s="60"/>
      <c r="F10" s="6">
        <v>4.7</v>
      </c>
      <c r="G10" s="6">
        <v>6.27</v>
      </c>
      <c r="H10" s="10">
        <f>(F10*0.25)+(G10*0.75)</f>
        <v>5.8774999999999995</v>
      </c>
      <c r="J10" s="6">
        <v>5.3</v>
      </c>
      <c r="K10" s="6">
        <v>7.86</v>
      </c>
      <c r="L10" s="10">
        <f>(J10*0.25)+(K10*0.75)</f>
        <v>7.220000000000001</v>
      </c>
      <c r="N10" s="6"/>
      <c r="O10" s="6"/>
      <c r="P10" s="10">
        <f>(N10*0.25)+(O10*0.75)</f>
        <v>0</v>
      </c>
      <c r="R10" s="10">
        <f>H10</f>
        <v>5.8774999999999995</v>
      </c>
      <c r="S10" s="10">
        <f>L10</f>
        <v>7.220000000000001</v>
      </c>
      <c r="T10" s="10"/>
      <c r="U10" s="10">
        <f>AVERAGE(R10:T10)</f>
        <v>6.54875</v>
      </c>
      <c r="V10">
        <v>2</v>
      </c>
    </row>
    <row r="11" spans="1:22" ht="12.75">
      <c r="A11" s="12">
        <v>35</v>
      </c>
      <c r="B11" s="19" t="s">
        <v>145</v>
      </c>
      <c r="C11" s="56" t="s">
        <v>51</v>
      </c>
      <c r="D11" s="56" t="s">
        <v>40</v>
      </c>
      <c r="E11" s="57" t="s">
        <v>146</v>
      </c>
      <c r="F11" s="29"/>
      <c r="G11" s="31"/>
      <c r="H11" s="32"/>
      <c r="I11" s="29"/>
      <c r="J11" s="29"/>
      <c r="K11" s="31"/>
      <c r="L11" s="32"/>
      <c r="M11" s="29"/>
      <c r="N11" s="29"/>
      <c r="O11" s="31"/>
      <c r="P11" s="32"/>
      <c r="Q11" s="29"/>
      <c r="R11" s="32"/>
      <c r="S11" s="32"/>
      <c r="T11" s="32"/>
      <c r="U11" s="32"/>
      <c r="V11" s="29"/>
    </row>
    <row r="12" spans="1:22" ht="12.75">
      <c r="A12" s="12">
        <v>36</v>
      </c>
      <c r="B12" s="19" t="s">
        <v>149</v>
      </c>
      <c r="C12" s="60"/>
      <c r="D12" s="60"/>
      <c r="E12" s="60"/>
      <c r="F12" s="6">
        <v>5.7</v>
      </c>
      <c r="G12" s="6">
        <v>7.3</v>
      </c>
      <c r="H12" s="10">
        <f>(F12*0.25)+(G12*0.75)</f>
        <v>6.8999999999999995</v>
      </c>
      <c r="J12" s="6">
        <v>4.5</v>
      </c>
      <c r="K12" s="6">
        <v>6.19</v>
      </c>
      <c r="L12" s="10">
        <f>(J12*0.25)+(K12*0.75)</f>
        <v>5.7675</v>
      </c>
      <c r="N12" s="6"/>
      <c r="O12" s="6"/>
      <c r="P12" s="10">
        <f>(N12*0.25)+(O12*0.75)</f>
        <v>0</v>
      </c>
      <c r="R12" s="10">
        <f>H12</f>
        <v>6.8999999999999995</v>
      </c>
      <c r="S12" s="10">
        <f>L12</f>
        <v>5.7675</v>
      </c>
      <c r="T12" s="10"/>
      <c r="U12" s="10">
        <f>AVERAGE(R12:T12)</f>
        <v>6.33375</v>
      </c>
      <c r="V12">
        <v>3</v>
      </c>
    </row>
    <row r="13" spans="1:22" ht="12.75">
      <c r="A13" s="45">
        <v>26</v>
      </c>
      <c r="B13" s="46" t="s">
        <v>140</v>
      </c>
      <c r="C13" s="56" t="s">
        <v>158</v>
      </c>
      <c r="D13" s="56" t="s">
        <v>82</v>
      </c>
      <c r="E13" s="57" t="s">
        <v>83</v>
      </c>
      <c r="F13" s="29"/>
      <c r="G13" s="31"/>
      <c r="H13" s="32"/>
      <c r="I13" s="29"/>
      <c r="J13" s="29"/>
      <c r="K13" s="31"/>
      <c r="L13" s="32"/>
      <c r="M13" s="29"/>
      <c r="N13" s="29"/>
      <c r="O13" s="31"/>
      <c r="P13" s="32"/>
      <c r="Q13" s="29"/>
      <c r="R13" s="32"/>
      <c r="S13" s="32"/>
      <c r="T13" s="32"/>
      <c r="U13" s="32"/>
      <c r="V13" s="29"/>
    </row>
    <row r="14" spans="1:22" ht="12.75">
      <c r="A14" s="45">
        <v>29</v>
      </c>
      <c r="B14" s="46" t="s">
        <v>147</v>
      </c>
      <c r="C14" s="60"/>
      <c r="D14" s="60"/>
      <c r="E14" s="60"/>
      <c r="F14" s="6">
        <v>6.1</v>
      </c>
      <c r="G14" s="6">
        <v>6.75</v>
      </c>
      <c r="H14" s="10">
        <f>(F14*0.25)+(G14*0.75)</f>
        <v>6.5875</v>
      </c>
      <c r="J14" s="6">
        <v>4.9</v>
      </c>
      <c r="K14" s="6">
        <v>5.82</v>
      </c>
      <c r="L14" s="10">
        <f>(J14*0.25)+(K14*0.75)</f>
        <v>5.59</v>
      </c>
      <c r="N14" s="6"/>
      <c r="O14" s="6"/>
      <c r="P14" s="10">
        <f>(N14*0.25)+(O14*0.75)</f>
        <v>0</v>
      </c>
      <c r="R14" s="10">
        <f>H14</f>
        <v>6.5875</v>
      </c>
      <c r="S14" s="10">
        <f>L14</f>
        <v>5.59</v>
      </c>
      <c r="T14" s="10"/>
      <c r="U14" s="10">
        <f>AVERAGE(R14:T14)</f>
        <v>6.08875</v>
      </c>
      <c r="V14">
        <v>4</v>
      </c>
    </row>
    <row r="15" spans="1:22" ht="12.75">
      <c r="A15" s="12">
        <v>30</v>
      </c>
      <c r="B15" s="19" t="s">
        <v>148</v>
      </c>
      <c r="C15" s="56" t="s">
        <v>161</v>
      </c>
      <c r="D15" s="56" t="s">
        <v>82</v>
      </c>
      <c r="E15" s="57" t="s">
        <v>83</v>
      </c>
      <c r="F15" s="29"/>
      <c r="G15" s="31"/>
      <c r="H15" s="32"/>
      <c r="I15" s="29"/>
      <c r="J15" s="29"/>
      <c r="K15" s="31"/>
      <c r="L15" s="32"/>
      <c r="M15" s="29"/>
      <c r="N15" s="29"/>
      <c r="O15" s="31"/>
      <c r="P15" s="32"/>
      <c r="Q15" s="29"/>
      <c r="R15" s="32"/>
      <c r="S15" s="32"/>
      <c r="T15" s="32"/>
      <c r="U15" s="32"/>
      <c r="V15" s="29"/>
    </row>
    <row r="16" spans="1:22" ht="12.75">
      <c r="A16" s="12">
        <v>32</v>
      </c>
      <c r="B16" s="19" t="s">
        <v>152</v>
      </c>
      <c r="C16" s="60"/>
      <c r="D16" s="60"/>
      <c r="E16" s="60"/>
      <c r="F16" s="6">
        <v>4.2</v>
      </c>
      <c r="G16" s="6">
        <v>6.82</v>
      </c>
      <c r="H16" s="10">
        <f>(F16*0.25)+(G16*0.75)</f>
        <v>6.165</v>
      </c>
      <c r="J16" s="6">
        <v>3.7</v>
      </c>
      <c r="K16" s="6">
        <v>6.55</v>
      </c>
      <c r="L16" s="10">
        <f>(J16*0.25)+(K16*0.75)</f>
        <v>5.8374999999999995</v>
      </c>
      <c r="N16" s="6"/>
      <c r="O16" s="6"/>
      <c r="P16" s="10">
        <f>(N16*0.25)+(O16*0.75)</f>
        <v>0</v>
      </c>
      <c r="R16" s="10">
        <f>H16</f>
        <v>6.165</v>
      </c>
      <c r="S16" s="10">
        <f>L16</f>
        <v>5.8374999999999995</v>
      </c>
      <c r="T16" s="10"/>
      <c r="U16" s="10">
        <f>AVERAGE(R16:T16)</f>
        <v>6.00125</v>
      </c>
      <c r="V16">
        <v>5</v>
      </c>
    </row>
    <row r="17" spans="1:22" ht="12.75">
      <c r="A17" s="12">
        <v>27</v>
      </c>
      <c r="B17" s="19" t="s">
        <v>85</v>
      </c>
      <c r="C17" s="56" t="s">
        <v>158</v>
      </c>
      <c r="D17" s="56" t="s">
        <v>82</v>
      </c>
      <c r="E17" s="57" t="s">
        <v>83</v>
      </c>
      <c r="F17" s="29"/>
      <c r="G17" s="31"/>
      <c r="H17" s="32"/>
      <c r="I17" s="29"/>
      <c r="J17" s="29"/>
      <c r="K17" s="31"/>
      <c r="L17" s="32"/>
      <c r="M17" s="29"/>
      <c r="N17" s="29"/>
      <c r="O17" s="31"/>
      <c r="P17" s="32"/>
      <c r="Q17" s="29"/>
      <c r="R17" s="32"/>
      <c r="S17" s="32"/>
      <c r="T17" s="32"/>
      <c r="U17" s="32"/>
      <c r="V17" s="29"/>
    </row>
    <row r="18" spans="1:22" ht="12.75">
      <c r="A18" s="12">
        <v>31</v>
      </c>
      <c r="B18" s="19" t="s">
        <v>165</v>
      </c>
      <c r="C18" s="60"/>
      <c r="D18" s="60"/>
      <c r="E18" s="60"/>
      <c r="F18" s="6">
        <v>5.2</v>
      </c>
      <c r="G18" s="6">
        <v>6.33</v>
      </c>
      <c r="H18" s="10">
        <f>(F18*0.25)+(G18*0.75)</f>
        <v>6.0475</v>
      </c>
      <c r="J18" s="6">
        <v>5.3</v>
      </c>
      <c r="K18" s="6">
        <v>5.46</v>
      </c>
      <c r="L18" s="10">
        <f>(J18*0.25)+(K18*0.75)</f>
        <v>5.42</v>
      </c>
      <c r="N18" s="6"/>
      <c r="O18" s="6"/>
      <c r="P18" s="10">
        <f>(N18*0.25)+(O18*0.75)</f>
        <v>0</v>
      </c>
      <c r="R18" s="10">
        <f>H18</f>
        <v>6.0475</v>
      </c>
      <c r="S18" s="10">
        <f>L18</f>
        <v>5.42</v>
      </c>
      <c r="T18" s="10"/>
      <c r="U18" s="10">
        <f>AVERAGE(R18:T18)</f>
        <v>5.733750000000001</v>
      </c>
      <c r="V18">
        <v>6</v>
      </c>
    </row>
    <row r="19" spans="1:22" ht="12.75">
      <c r="A19" s="12">
        <v>4</v>
      </c>
      <c r="B19" s="19" t="s">
        <v>79</v>
      </c>
      <c r="C19" s="56" t="s">
        <v>51</v>
      </c>
      <c r="D19" s="56" t="s">
        <v>40</v>
      </c>
      <c r="E19" s="57" t="s">
        <v>78</v>
      </c>
      <c r="F19" s="29"/>
      <c r="G19" s="31"/>
      <c r="H19" s="32"/>
      <c r="I19" s="29"/>
      <c r="J19" s="29"/>
      <c r="K19" s="31"/>
      <c r="L19" s="32"/>
      <c r="M19" s="29"/>
      <c r="N19" s="29"/>
      <c r="O19" s="31"/>
      <c r="P19" s="32"/>
      <c r="Q19" s="29"/>
      <c r="R19" s="32"/>
      <c r="S19" s="32"/>
      <c r="T19" s="32"/>
      <c r="U19" s="32"/>
      <c r="V19" s="29"/>
    </row>
    <row r="20" spans="1:21" ht="12.75">
      <c r="A20" s="12">
        <v>5</v>
      </c>
      <c r="B20" s="19" t="s">
        <v>92</v>
      </c>
      <c r="C20" s="60"/>
      <c r="D20" s="60"/>
      <c r="E20" s="60"/>
      <c r="F20" s="6">
        <v>4.5</v>
      </c>
      <c r="G20" s="6">
        <v>5.48</v>
      </c>
      <c r="H20" s="10">
        <f>(F20*0.25)+(G20*0.75)</f>
        <v>5.235</v>
      </c>
      <c r="J20" s="6">
        <v>4.7</v>
      </c>
      <c r="K20" s="6">
        <v>6.67</v>
      </c>
      <c r="L20" s="10">
        <f>(J20*0.25)+(K20*0.75)</f>
        <v>6.177499999999999</v>
      </c>
      <c r="N20" s="6"/>
      <c r="O20" s="6"/>
      <c r="P20" s="10">
        <f>(N20*0.25)+(O20*0.75)</f>
        <v>0</v>
      </c>
      <c r="R20" s="10">
        <f>H20</f>
        <v>5.235</v>
      </c>
      <c r="S20" s="10">
        <f>L20</f>
        <v>6.177499999999999</v>
      </c>
      <c r="T20" s="10"/>
      <c r="U20" s="10">
        <f>AVERAGE(R20:T20)</f>
        <v>5.70625</v>
      </c>
    </row>
    <row r="21" spans="1:22" ht="12.75">
      <c r="A21" s="45">
        <v>28</v>
      </c>
      <c r="B21" s="46" t="s">
        <v>142</v>
      </c>
      <c r="C21" s="56" t="s">
        <v>161</v>
      </c>
      <c r="D21" s="56" t="s">
        <v>82</v>
      </c>
      <c r="E21" s="57" t="s">
        <v>83</v>
      </c>
      <c r="F21" s="29"/>
      <c r="G21" s="31"/>
      <c r="H21" s="32"/>
      <c r="I21" s="29"/>
      <c r="J21" s="29"/>
      <c r="K21" s="31"/>
      <c r="L21" s="32"/>
      <c r="M21" s="29"/>
      <c r="N21" s="29"/>
      <c r="O21" s="31"/>
      <c r="P21" s="32"/>
      <c r="Q21" s="29"/>
      <c r="R21" s="32"/>
      <c r="S21" s="32"/>
      <c r="T21" s="32"/>
      <c r="U21" s="32"/>
      <c r="V21" s="29"/>
    </row>
    <row r="22" spans="1:21" ht="12.75">
      <c r="A22" s="45">
        <v>33</v>
      </c>
      <c r="B22" s="46" t="s">
        <v>153</v>
      </c>
      <c r="C22" s="60"/>
      <c r="D22" s="60"/>
      <c r="E22" s="60"/>
      <c r="F22" s="6">
        <v>4.9</v>
      </c>
      <c r="G22" s="6">
        <v>5.62</v>
      </c>
      <c r="H22" s="10">
        <f>(F22*0.25)+(G22*0.75)</f>
        <v>5.4399999999999995</v>
      </c>
      <c r="J22" s="6">
        <v>4.1</v>
      </c>
      <c r="K22" s="6">
        <v>5.67</v>
      </c>
      <c r="L22" s="10">
        <f>(J22*0.25)+(K22*0.75)</f>
        <v>5.2775</v>
      </c>
      <c r="N22" s="6"/>
      <c r="O22" s="6"/>
      <c r="P22" s="10">
        <f>(N22*0.25)+(O22*0.75)</f>
        <v>0</v>
      </c>
      <c r="R22" s="10">
        <f>H22</f>
        <v>5.4399999999999995</v>
      </c>
      <c r="S22" s="10">
        <f>L22</f>
        <v>5.2775</v>
      </c>
      <c r="T22" s="10"/>
      <c r="U22" s="10">
        <f>AVERAGE(R22:T22)</f>
        <v>5.35875</v>
      </c>
    </row>
    <row r="23" spans="1:22" ht="12.75">
      <c r="A23" s="12">
        <v>54</v>
      </c>
      <c r="B23" s="19" t="s">
        <v>163</v>
      </c>
      <c r="C23" s="62" t="s">
        <v>44</v>
      </c>
      <c r="D23" s="62" t="s">
        <v>38</v>
      </c>
      <c r="E23" s="57" t="s">
        <v>39</v>
      </c>
      <c r="F23" s="29"/>
      <c r="G23" s="31"/>
      <c r="H23" s="32"/>
      <c r="I23" s="29"/>
      <c r="J23" s="29"/>
      <c r="K23" s="31"/>
      <c r="L23" s="32"/>
      <c r="M23" s="29"/>
      <c r="N23" s="29"/>
      <c r="O23" s="31"/>
      <c r="P23" s="32"/>
      <c r="Q23" s="29"/>
      <c r="R23" s="32"/>
      <c r="S23" s="32"/>
      <c r="T23" s="32"/>
      <c r="U23" s="32"/>
      <c r="V23" s="29"/>
    </row>
    <row r="24" spans="1:21" ht="12.75">
      <c r="A24" s="12">
        <v>56</v>
      </c>
      <c r="B24" s="47" t="s">
        <v>86</v>
      </c>
      <c r="C24" s="62"/>
      <c r="D24" s="62"/>
      <c r="E24" s="60"/>
      <c r="F24" s="6">
        <v>5.1</v>
      </c>
      <c r="G24" s="6">
        <v>5.1</v>
      </c>
      <c r="H24" s="10">
        <f>(F24*0.25)+(G24*0.75)</f>
        <v>5.1</v>
      </c>
      <c r="J24" s="6">
        <v>3.9</v>
      </c>
      <c r="K24" s="6">
        <v>4.58</v>
      </c>
      <c r="L24" s="10">
        <f>(J24*0.25)+(K24*0.75)</f>
        <v>4.41</v>
      </c>
      <c r="N24" s="6"/>
      <c r="O24" s="6"/>
      <c r="P24" s="10">
        <f>(N24*0.25)+(O24*0.75)</f>
        <v>0</v>
      </c>
      <c r="R24" s="10">
        <f>H24</f>
        <v>5.1</v>
      </c>
      <c r="S24" s="10">
        <f>L24</f>
        <v>4.41</v>
      </c>
      <c r="T24" s="10"/>
      <c r="U24" s="10">
        <f>AVERAGE(R24:T24)</f>
        <v>4.755</v>
      </c>
    </row>
    <row r="33" ht="12.75">
      <c r="B33" s="36"/>
    </row>
  </sheetData>
  <mergeCells count="28">
    <mergeCell ref="C17:C18"/>
    <mergeCell ref="D17:D18"/>
    <mergeCell ref="E17:E18"/>
    <mergeCell ref="C23:C24"/>
    <mergeCell ref="D23:D24"/>
    <mergeCell ref="E23:E24"/>
    <mergeCell ref="C7:C8"/>
    <mergeCell ref="D7:D8"/>
    <mergeCell ref="E7:E8"/>
    <mergeCell ref="C11:C12"/>
    <mergeCell ref="D11:D12"/>
    <mergeCell ref="E11:E12"/>
    <mergeCell ref="C13:C14"/>
    <mergeCell ref="C21:C22"/>
    <mergeCell ref="D21:D22"/>
    <mergeCell ref="E21:E22"/>
    <mergeCell ref="C19:C20"/>
    <mergeCell ref="D19:D20"/>
    <mergeCell ref="E19:E20"/>
    <mergeCell ref="R4:T4"/>
    <mergeCell ref="C15:C16"/>
    <mergeCell ref="D15:D16"/>
    <mergeCell ref="E15:E16"/>
    <mergeCell ref="C9:C10"/>
    <mergeCell ref="D9:D10"/>
    <mergeCell ref="E9:E10"/>
    <mergeCell ref="D13:D14"/>
    <mergeCell ref="E13:E14"/>
  </mergeCell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1.28125" style="0" customWidth="1"/>
    <col min="3" max="3" width="12.140625" style="0" customWidth="1"/>
    <col min="4" max="4" width="14.7109375" style="0" customWidth="1"/>
    <col min="5" max="5" width="14.8515625" style="0" customWidth="1"/>
    <col min="6" max="7" width="5.7109375" style="0" customWidth="1"/>
    <col min="8" max="8" width="6.7109375" style="0" customWidth="1"/>
    <col min="9" max="9" width="3.140625" style="0" customWidth="1"/>
    <col min="10" max="11" width="5.7109375" style="0" customWidth="1"/>
    <col min="12" max="12" width="6.7109375" style="0" customWidth="1"/>
    <col min="13" max="13" width="3.140625" style="0" customWidth="1"/>
    <col min="14" max="15" width="5.7109375" style="0" customWidth="1"/>
    <col min="16" max="16" width="6.7109375" style="0" customWidth="1"/>
    <col min="17" max="17" width="3.140625" style="0" customWidth="1"/>
    <col min="18" max="20" width="6.7109375" style="0" customWidth="1"/>
    <col min="21" max="21" width="10.7109375" style="0" customWidth="1"/>
    <col min="22" max="22" width="11.421875" style="0" customWidth="1"/>
  </cols>
  <sheetData>
    <row r="1" spans="1:22" ht="12.75">
      <c r="A1" t="s">
        <v>34</v>
      </c>
      <c r="F1" t="s">
        <v>0</v>
      </c>
      <c r="H1" s="1" t="s">
        <v>196</v>
      </c>
      <c r="J1" t="s">
        <v>1</v>
      </c>
      <c r="L1" s="1" t="s">
        <v>197</v>
      </c>
      <c r="M1" s="1"/>
      <c r="N1" t="s">
        <v>2</v>
      </c>
      <c r="P1" s="1"/>
      <c r="V1" s="2">
        <f ca="1">NOW()</f>
        <v>41407.66401111111</v>
      </c>
    </row>
    <row r="2" spans="1:22" ht="12.75">
      <c r="A2" s="3" t="s">
        <v>35</v>
      </c>
      <c r="M2" s="1"/>
      <c r="V2" s="4">
        <f ca="1">NOW()</f>
        <v>41407.66401111111</v>
      </c>
    </row>
    <row r="3" spans="1:13" ht="12.75">
      <c r="A3" s="66" t="s">
        <v>166</v>
      </c>
      <c r="B3" s="66"/>
      <c r="C3" s="66"/>
      <c r="D3" s="66"/>
      <c r="E3" s="66"/>
      <c r="M3" s="1"/>
    </row>
    <row r="4" spans="6:21" ht="12.75">
      <c r="F4" s="5"/>
      <c r="G4" s="5"/>
      <c r="H4" s="5" t="s">
        <v>104</v>
      </c>
      <c r="J4" s="5"/>
      <c r="K4" s="5"/>
      <c r="L4" s="5" t="s">
        <v>104</v>
      </c>
      <c r="N4" s="5"/>
      <c r="O4" s="5"/>
      <c r="P4" s="5" t="s">
        <v>104</v>
      </c>
      <c r="R4" s="53" t="s">
        <v>6</v>
      </c>
      <c r="S4" s="53"/>
      <c r="T4" s="53"/>
      <c r="U4" s="5" t="s">
        <v>7</v>
      </c>
    </row>
    <row r="5" spans="1:22" s="5" customFormat="1" ht="12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24</v>
      </c>
      <c r="G5" s="5" t="s">
        <v>75</v>
      </c>
      <c r="H5" s="5" t="s">
        <v>29</v>
      </c>
      <c r="J5" s="5" t="s">
        <v>24</v>
      </c>
      <c r="K5" s="5" t="s">
        <v>75</v>
      </c>
      <c r="L5" s="5" t="s">
        <v>29</v>
      </c>
      <c r="N5" s="5" t="s">
        <v>24</v>
      </c>
      <c r="O5" s="5" t="s">
        <v>75</v>
      </c>
      <c r="P5" s="5" t="s">
        <v>29</v>
      </c>
      <c r="R5" s="5" t="s">
        <v>30</v>
      </c>
      <c r="S5" s="5" t="s">
        <v>31</v>
      </c>
      <c r="T5" s="5" t="s">
        <v>32</v>
      </c>
      <c r="U5" s="5" t="s">
        <v>23</v>
      </c>
      <c r="V5" s="5" t="s">
        <v>33</v>
      </c>
    </row>
    <row r="7" spans="1:22" ht="12.75">
      <c r="A7" s="22">
        <v>17</v>
      </c>
      <c r="B7" s="48" t="s">
        <v>60</v>
      </c>
      <c r="C7" s="63" t="s">
        <v>90</v>
      </c>
      <c r="D7" s="63" t="s">
        <v>49</v>
      </c>
      <c r="E7" s="64" t="s">
        <v>62</v>
      </c>
      <c r="F7" s="29"/>
      <c r="G7" s="31"/>
      <c r="H7" s="32"/>
      <c r="I7" s="29"/>
      <c r="J7" s="29"/>
      <c r="K7" s="31"/>
      <c r="L7" s="32"/>
      <c r="M7" s="29"/>
      <c r="N7" s="29"/>
      <c r="O7" s="31"/>
      <c r="P7" s="32"/>
      <c r="Q7" s="29"/>
      <c r="R7" s="32"/>
      <c r="S7" s="32"/>
      <c r="T7" s="32"/>
      <c r="U7" s="32"/>
      <c r="V7" s="29"/>
    </row>
    <row r="8" spans="1:22" ht="12.75">
      <c r="A8" s="22">
        <v>18</v>
      </c>
      <c r="B8" s="48" t="s">
        <v>63</v>
      </c>
      <c r="C8" s="63"/>
      <c r="D8" s="63"/>
      <c r="E8" s="64"/>
      <c r="F8" s="6">
        <v>6.6</v>
      </c>
      <c r="G8" s="6">
        <v>7.45</v>
      </c>
      <c r="H8" s="10">
        <f>(F8*0.25)+(G8*0.75)</f>
        <v>7.237500000000001</v>
      </c>
      <c r="J8" s="6">
        <v>6</v>
      </c>
      <c r="K8" s="6">
        <v>8.27</v>
      </c>
      <c r="L8" s="10">
        <f>(J8*0.25)+(K8*0.75)</f>
        <v>7.7025</v>
      </c>
      <c r="N8" s="6"/>
      <c r="O8" s="6"/>
      <c r="P8" s="10">
        <f>(N8*0.25)+(O8*0.75)</f>
        <v>0</v>
      </c>
      <c r="R8" s="10">
        <f>H8</f>
        <v>7.237500000000001</v>
      </c>
      <c r="S8" s="10">
        <f>L8</f>
        <v>7.7025</v>
      </c>
      <c r="T8" s="10"/>
      <c r="U8" s="10">
        <f>AVERAGE(R8:T8)</f>
        <v>7.470000000000001</v>
      </c>
      <c r="V8">
        <v>1</v>
      </c>
    </row>
    <row r="9" spans="1:22" ht="12.75">
      <c r="A9" s="22">
        <v>19</v>
      </c>
      <c r="B9" s="48" t="s">
        <v>155</v>
      </c>
      <c r="C9" s="63" t="s">
        <v>90</v>
      </c>
      <c r="D9" s="63" t="s">
        <v>49</v>
      </c>
      <c r="E9" s="64" t="s">
        <v>62</v>
      </c>
      <c r="F9" s="29"/>
      <c r="G9" s="31"/>
      <c r="H9" s="32"/>
      <c r="I9" s="29"/>
      <c r="J9" s="29"/>
      <c r="K9" s="31"/>
      <c r="L9" s="32"/>
      <c r="M9" s="29"/>
      <c r="N9" s="29"/>
      <c r="O9" s="31"/>
      <c r="P9" s="32"/>
      <c r="Q9" s="29"/>
      <c r="R9" s="32"/>
      <c r="S9" s="32"/>
      <c r="T9" s="32"/>
      <c r="U9" s="32"/>
      <c r="V9" s="29"/>
    </row>
    <row r="10" spans="1:22" ht="12.75">
      <c r="A10" s="22">
        <v>20</v>
      </c>
      <c r="B10" s="48" t="s">
        <v>101</v>
      </c>
      <c r="C10" s="63"/>
      <c r="D10" s="63"/>
      <c r="E10" s="64"/>
      <c r="F10" s="6">
        <v>5.7</v>
      </c>
      <c r="G10" s="6">
        <v>7.85</v>
      </c>
      <c r="H10" s="10">
        <f>(F10*0.25)+(G10*0.75)</f>
        <v>7.312499999999999</v>
      </c>
      <c r="J10" s="6">
        <v>6</v>
      </c>
      <c r="K10" s="6">
        <v>7.2</v>
      </c>
      <c r="L10" s="10">
        <f>(J10*0.25)+(K10*0.75)</f>
        <v>6.9</v>
      </c>
      <c r="N10" s="6"/>
      <c r="O10" s="6"/>
      <c r="P10" s="10">
        <f>(N10*0.25)+(O10*0.75)</f>
        <v>0</v>
      </c>
      <c r="R10" s="10">
        <f>H10</f>
        <v>7.312499999999999</v>
      </c>
      <c r="S10" s="10">
        <f>L10</f>
        <v>6.9</v>
      </c>
      <c r="T10" s="10"/>
      <c r="U10" s="10">
        <f>AVERAGE(R10:T10)</f>
        <v>7.106249999999999</v>
      </c>
      <c r="V10">
        <v>2</v>
      </c>
    </row>
    <row r="11" spans="1:22" ht="12.75">
      <c r="A11" s="22">
        <v>1</v>
      </c>
      <c r="B11" s="23" t="s">
        <v>100</v>
      </c>
      <c r="C11" s="65" t="s">
        <v>51</v>
      </c>
      <c r="D11" s="65" t="s">
        <v>40</v>
      </c>
      <c r="E11" s="64" t="s">
        <v>167</v>
      </c>
      <c r="F11" s="29"/>
      <c r="G11" s="31"/>
      <c r="H11" s="32"/>
      <c r="I11" s="29"/>
      <c r="J11" s="29"/>
      <c r="K11" s="31"/>
      <c r="L11" s="32"/>
      <c r="M11" s="29"/>
      <c r="N11" s="29"/>
      <c r="O11" s="31"/>
      <c r="P11" s="32"/>
      <c r="Q11" s="29"/>
      <c r="R11" s="32"/>
      <c r="S11" s="32"/>
      <c r="T11" s="32"/>
      <c r="U11" s="32"/>
      <c r="V11" s="29"/>
    </row>
    <row r="12" spans="1:22" ht="12.75">
      <c r="A12" s="22">
        <v>2</v>
      </c>
      <c r="B12" s="48" t="s">
        <v>55</v>
      </c>
      <c r="C12" s="65"/>
      <c r="D12" s="65"/>
      <c r="E12" s="64"/>
      <c r="F12" s="6">
        <v>6.5</v>
      </c>
      <c r="G12" s="6">
        <v>6.62</v>
      </c>
      <c r="H12" s="10">
        <f>(F12*0.25)+(G12*0.75)</f>
        <v>6.59</v>
      </c>
      <c r="J12" s="6">
        <v>6.2</v>
      </c>
      <c r="K12" s="6">
        <v>6.54</v>
      </c>
      <c r="L12" s="10">
        <f>(J12*0.25)+(K12*0.75)</f>
        <v>6.455</v>
      </c>
      <c r="N12" s="6"/>
      <c r="O12" s="6"/>
      <c r="P12" s="10">
        <f>(N12*0.25)+(O12*0.75)</f>
        <v>0</v>
      </c>
      <c r="R12" s="10">
        <f>H12</f>
        <v>6.59</v>
      </c>
      <c r="S12" s="10">
        <f>L12</f>
        <v>6.455</v>
      </c>
      <c r="T12" s="10"/>
      <c r="U12" s="10">
        <f>AVERAGE(R12:T12)</f>
        <v>6.5225</v>
      </c>
      <c r="V12">
        <v>3</v>
      </c>
    </row>
    <row r="13" spans="1:22" ht="12.75">
      <c r="A13" s="22">
        <v>50</v>
      </c>
      <c r="B13" s="48" t="s">
        <v>99</v>
      </c>
      <c r="C13" s="63" t="s">
        <v>65</v>
      </c>
      <c r="D13" s="63" t="s">
        <v>38</v>
      </c>
      <c r="E13" s="64" t="s">
        <v>39</v>
      </c>
      <c r="F13" s="29"/>
      <c r="G13" s="31"/>
      <c r="H13" s="32"/>
      <c r="I13" s="29"/>
      <c r="J13" s="29"/>
      <c r="K13" s="31"/>
      <c r="L13" s="32"/>
      <c r="M13" s="29"/>
      <c r="N13" s="29"/>
      <c r="O13" s="31"/>
      <c r="P13" s="32"/>
      <c r="Q13" s="29"/>
      <c r="R13" s="32"/>
      <c r="S13" s="32"/>
      <c r="T13" s="32"/>
      <c r="U13" s="32"/>
      <c r="V13" s="29"/>
    </row>
    <row r="14" spans="1:22" ht="12.75">
      <c r="A14" s="22">
        <v>45</v>
      </c>
      <c r="B14" s="48" t="s">
        <v>115</v>
      </c>
      <c r="C14" s="63"/>
      <c r="D14" s="63"/>
      <c r="E14" s="64"/>
      <c r="F14" s="6">
        <v>5.7</v>
      </c>
      <c r="G14" s="6">
        <v>4.95</v>
      </c>
      <c r="H14" s="10">
        <f>(F14*0.25)+(G14*0.75)</f>
        <v>5.1375</v>
      </c>
      <c r="J14" s="6">
        <v>5.6</v>
      </c>
      <c r="K14" s="6">
        <v>5.2</v>
      </c>
      <c r="L14" s="10">
        <f>(J14*0.25)+(K14*0.75)</f>
        <v>5.300000000000001</v>
      </c>
      <c r="N14" s="6"/>
      <c r="O14" s="6"/>
      <c r="P14" s="10">
        <f>(N14*0.25)+(O14*0.75)</f>
        <v>0</v>
      </c>
      <c r="R14" s="10">
        <f>H14</f>
        <v>5.1375</v>
      </c>
      <c r="S14" s="10">
        <f>L14</f>
        <v>5.300000000000001</v>
      </c>
      <c r="T14" s="10"/>
      <c r="U14" s="10">
        <f>AVERAGE(R14:T14)</f>
        <v>5.21875</v>
      </c>
      <c r="V14">
        <v>4</v>
      </c>
    </row>
    <row r="15" spans="1:22" ht="12.75">
      <c r="A15" s="22">
        <v>47</v>
      </c>
      <c r="B15" s="23" t="s">
        <v>76</v>
      </c>
      <c r="C15" s="58" t="s">
        <v>65</v>
      </c>
      <c r="D15" s="58" t="s">
        <v>38</v>
      </c>
      <c r="E15" s="59" t="s">
        <v>39</v>
      </c>
      <c r="F15" s="29"/>
      <c r="G15" s="31"/>
      <c r="H15" s="32"/>
      <c r="I15" s="29"/>
      <c r="J15" s="29"/>
      <c r="K15" s="31"/>
      <c r="L15" s="32"/>
      <c r="M15" s="29"/>
      <c r="N15" s="29"/>
      <c r="O15" s="31"/>
      <c r="P15" s="32"/>
      <c r="Q15" s="29"/>
      <c r="R15" s="32"/>
      <c r="S15" s="32"/>
      <c r="T15" s="32"/>
      <c r="U15" s="32"/>
      <c r="V15" s="29"/>
    </row>
    <row r="16" spans="1:22" ht="12.75">
      <c r="A16" s="22">
        <v>44</v>
      </c>
      <c r="B16" s="23" t="s">
        <v>114</v>
      </c>
      <c r="C16" s="64"/>
      <c r="D16" s="64"/>
      <c r="E16" s="64"/>
      <c r="F16" s="6">
        <v>5.5</v>
      </c>
      <c r="G16" s="6">
        <v>3.79</v>
      </c>
      <c r="H16" s="10">
        <f>(F16*0.25)+(G16*0.75)</f>
        <v>4.2175</v>
      </c>
      <c r="J16" s="6">
        <v>5.4</v>
      </c>
      <c r="K16" s="6">
        <v>4.5</v>
      </c>
      <c r="L16" s="10">
        <f>(J16*0.25)+(K16*0.75)</f>
        <v>4.725</v>
      </c>
      <c r="N16" s="6"/>
      <c r="O16" s="6"/>
      <c r="P16" s="10">
        <f>(N16*0.25)+(O16*0.75)</f>
        <v>0</v>
      </c>
      <c r="R16" s="10">
        <f>H16</f>
        <v>4.2175</v>
      </c>
      <c r="S16" s="10">
        <f>L16</f>
        <v>4.725</v>
      </c>
      <c r="T16" s="10"/>
      <c r="U16" s="10">
        <f>AVERAGE(R16:T16)</f>
        <v>4.4712499999999995</v>
      </c>
      <c r="V16">
        <v>5</v>
      </c>
    </row>
    <row r="23" ht="12.75">
      <c r="B23" s="36"/>
    </row>
  </sheetData>
  <mergeCells count="17">
    <mergeCell ref="A3:E3"/>
    <mergeCell ref="R4:T4"/>
    <mergeCell ref="C15:C16"/>
    <mergeCell ref="D15:D16"/>
    <mergeCell ref="E15:E16"/>
    <mergeCell ref="C13:C14"/>
    <mergeCell ref="D13:D14"/>
    <mergeCell ref="E13:E14"/>
    <mergeCell ref="C11:C12"/>
    <mergeCell ref="D11:D12"/>
    <mergeCell ref="E11:E12"/>
    <mergeCell ref="C7:C8"/>
    <mergeCell ref="D7:D8"/>
    <mergeCell ref="E7:E8"/>
    <mergeCell ref="C9:C10"/>
    <mergeCell ref="D9:D10"/>
    <mergeCell ref="E9:E10"/>
  </mergeCell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1.28125" style="0" customWidth="1"/>
    <col min="3" max="3" width="13.140625" style="0" customWidth="1"/>
    <col min="4" max="4" width="14.00390625" style="0" customWidth="1"/>
    <col min="5" max="5" width="14.8515625" style="0" customWidth="1"/>
    <col min="6" max="12" width="5.7109375" style="0" customWidth="1"/>
    <col min="13" max="13" width="6.7109375" style="0" customWidth="1"/>
    <col min="14" max="14" width="3.140625" style="0" customWidth="1"/>
    <col min="15" max="21" width="5.7109375" style="0" customWidth="1"/>
    <col min="22" max="22" width="6.7109375" style="0" customWidth="1"/>
    <col min="23" max="23" width="3.140625" style="0" customWidth="1"/>
    <col min="24" max="30" width="5.7109375" style="0" customWidth="1"/>
    <col min="31" max="31" width="6.7109375" style="0" customWidth="1"/>
    <col min="32" max="32" width="3.140625" style="0" customWidth="1"/>
    <col min="33" max="35" width="6.7109375" style="0" customWidth="1"/>
    <col min="36" max="36" width="10.7109375" style="0" customWidth="1"/>
    <col min="37" max="37" width="11.421875" style="0" customWidth="1"/>
  </cols>
  <sheetData>
    <row r="1" spans="1:37" ht="12.75">
      <c r="A1" t="s">
        <v>34</v>
      </c>
      <c r="F1" t="s">
        <v>0</v>
      </c>
      <c r="H1" t="s">
        <v>188</v>
      </c>
      <c r="L1" s="52"/>
      <c r="M1" s="52"/>
      <c r="O1" t="s">
        <v>1</v>
      </c>
      <c r="Q1" t="s">
        <v>82</v>
      </c>
      <c r="U1" s="52"/>
      <c r="V1" s="52"/>
      <c r="W1" s="1"/>
      <c r="X1" t="s">
        <v>2</v>
      </c>
      <c r="AD1" s="52"/>
      <c r="AE1" s="52"/>
      <c r="AK1" s="2">
        <f ca="1">NOW()</f>
        <v>41407.66401111111</v>
      </c>
    </row>
    <row r="2" spans="1:37" ht="12.75">
      <c r="A2" s="3" t="s">
        <v>35</v>
      </c>
      <c r="W2" s="1"/>
      <c r="AK2" s="4">
        <f ca="1">NOW()</f>
        <v>41407.66401111111</v>
      </c>
    </row>
    <row r="3" spans="1:23" ht="12.75">
      <c r="A3" s="44" t="s">
        <v>168</v>
      </c>
      <c r="B3" s="44"/>
      <c r="C3" s="44"/>
      <c r="D3" s="44"/>
      <c r="E3" s="44"/>
      <c r="W3" s="1"/>
    </row>
    <row r="4" spans="6:36" ht="12.75">
      <c r="F4" s="5"/>
      <c r="G4" s="5"/>
      <c r="H4" s="5"/>
      <c r="I4" s="5"/>
      <c r="J4" s="5"/>
      <c r="K4" s="5"/>
      <c r="L4" s="5"/>
      <c r="M4" s="5" t="s">
        <v>104</v>
      </c>
      <c r="O4" s="5"/>
      <c r="P4" s="5"/>
      <c r="Q4" s="5"/>
      <c r="R4" s="5"/>
      <c r="S4" s="5"/>
      <c r="T4" s="5"/>
      <c r="U4" s="5"/>
      <c r="V4" s="5" t="s">
        <v>104</v>
      </c>
      <c r="X4" s="5"/>
      <c r="Y4" s="5"/>
      <c r="Z4" s="5"/>
      <c r="AA4" s="5"/>
      <c r="AB4" s="5"/>
      <c r="AC4" s="5"/>
      <c r="AD4" s="5"/>
      <c r="AE4" s="5" t="s">
        <v>104</v>
      </c>
      <c r="AG4" s="53" t="s">
        <v>6</v>
      </c>
      <c r="AH4" s="53"/>
      <c r="AI4" s="53"/>
      <c r="AJ4" s="5" t="s">
        <v>7</v>
      </c>
    </row>
    <row r="5" spans="1:37" s="5" customFormat="1" ht="12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24</v>
      </c>
      <c r="G5" s="5" t="s">
        <v>25</v>
      </c>
      <c r="H5" s="5" t="s">
        <v>26</v>
      </c>
      <c r="I5" s="5" t="s">
        <v>27</v>
      </c>
      <c r="J5" s="5" t="s">
        <v>10</v>
      </c>
      <c r="K5" s="5" t="s">
        <v>28</v>
      </c>
      <c r="L5" s="5" t="s">
        <v>23</v>
      </c>
      <c r="M5" s="5" t="s">
        <v>29</v>
      </c>
      <c r="O5" s="5" t="s">
        <v>24</v>
      </c>
      <c r="P5" s="5" t="s">
        <v>25</v>
      </c>
      <c r="Q5" s="5" t="s">
        <v>26</v>
      </c>
      <c r="R5" s="5" t="s">
        <v>27</v>
      </c>
      <c r="S5" s="5" t="s">
        <v>10</v>
      </c>
      <c r="T5" s="5" t="s">
        <v>28</v>
      </c>
      <c r="U5" s="5" t="s">
        <v>23</v>
      </c>
      <c r="V5" s="5" t="s">
        <v>29</v>
      </c>
      <c r="X5" s="5" t="s">
        <v>24</v>
      </c>
      <c r="Y5" s="5" t="s">
        <v>25</v>
      </c>
      <c r="Z5" s="5" t="s">
        <v>26</v>
      </c>
      <c r="AA5" s="5" t="s">
        <v>27</v>
      </c>
      <c r="AB5" s="5" t="s">
        <v>10</v>
      </c>
      <c r="AC5" s="5" t="s">
        <v>28</v>
      </c>
      <c r="AD5" s="5" t="s">
        <v>23</v>
      </c>
      <c r="AE5" s="5" t="s">
        <v>29</v>
      </c>
      <c r="AG5" s="5" t="s">
        <v>30</v>
      </c>
      <c r="AH5" s="5" t="s">
        <v>31</v>
      </c>
      <c r="AI5" s="5" t="s">
        <v>32</v>
      </c>
      <c r="AJ5" s="5" t="s">
        <v>23</v>
      </c>
      <c r="AK5" s="5" t="s">
        <v>33</v>
      </c>
    </row>
    <row r="7" spans="1:37" ht="12.75">
      <c r="A7" s="22">
        <v>14</v>
      </c>
      <c r="B7" s="48" t="s">
        <v>59</v>
      </c>
      <c r="C7" s="65" t="s">
        <v>56</v>
      </c>
      <c r="D7" s="65" t="s">
        <v>169</v>
      </c>
      <c r="E7" s="64" t="s">
        <v>43</v>
      </c>
      <c r="F7" s="29"/>
      <c r="G7" s="31"/>
      <c r="H7" s="31"/>
      <c r="I7" s="31"/>
      <c r="J7" s="31"/>
      <c r="K7" s="31"/>
      <c r="L7" s="32"/>
      <c r="M7" s="32"/>
      <c r="N7" s="29"/>
      <c r="O7" s="29"/>
      <c r="P7" s="31"/>
      <c r="Q7" s="31"/>
      <c r="R7" s="31"/>
      <c r="S7" s="31"/>
      <c r="T7" s="31"/>
      <c r="U7" s="32"/>
      <c r="V7" s="32"/>
      <c r="W7" s="29"/>
      <c r="X7" s="29"/>
      <c r="Y7" s="31"/>
      <c r="Z7" s="31"/>
      <c r="AA7" s="31"/>
      <c r="AB7" s="31"/>
      <c r="AC7" s="31"/>
      <c r="AD7" s="32"/>
      <c r="AE7" s="32"/>
      <c r="AF7" s="29"/>
      <c r="AG7" s="32"/>
      <c r="AH7" s="32"/>
      <c r="AI7" s="32"/>
      <c r="AJ7" s="32"/>
      <c r="AK7" s="29"/>
    </row>
    <row r="8" spans="1:37" ht="12.75">
      <c r="A8" s="22">
        <v>13</v>
      </c>
      <c r="B8" s="48" t="s">
        <v>127</v>
      </c>
      <c r="C8" s="65"/>
      <c r="D8" s="65"/>
      <c r="E8" s="64"/>
      <c r="F8" s="6">
        <v>6.8</v>
      </c>
      <c r="G8" s="6">
        <v>7.6</v>
      </c>
      <c r="H8" s="6">
        <v>7.58</v>
      </c>
      <c r="I8" s="7">
        <f>(G8*0.3)+(H8*0.7)</f>
        <v>7.586</v>
      </c>
      <c r="J8" s="6">
        <v>6.5</v>
      </c>
      <c r="K8" s="6">
        <v>0</v>
      </c>
      <c r="L8" s="10">
        <f>(F8*0.25)+(I8*0.5)+(J8*0.25)-(K8)</f>
        <v>7.118</v>
      </c>
      <c r="M8" s="10">
        <f>L8</f>
        <v>7.118</v>
      </c>
      <c r="O8" s="6">
        <v>7.1</v>
      </c>
      <c r="P8" s="6">
        <v>8.8</v>
      </c>
      <c r="Q8" s="6">
        <v>7</v>
      </c>
      <c r="R8" s="7">
        <f>(P8*0.3)+(Q8*0.7)</f>
        <v>7.539999999999999</v>
      </c>
      <c r="S8" s="6">
        <v>5.8</v>
      </c>
      <c r="T8" s="6">
        <v>0</v>
      </c>
      <c r="U8" s="10">
        <f>(O8*0.25)+(R8*0.5)+(S8*0.25)-(T8)</f>
        <v>6.995</v>
      </c>
      <c r="V8" s="10">
        <f>U8</f>
        <v>6.995</v>
      </c>
      <c r="X8" s="6"/>
      <c r="Y8" s="6"/>
      <c r="Z8" s="6"/>
      <c r="AA8" s="7">
        <f>(Y8*0.3)+(Z8*0.7)</f>
        <v>0</v>
      </c>
      <c r="AB8" s="6"/>
      <c r="AC8" s="6"/>
      <c r="AD8" s="10">
        <f>(X8*0.25)+(AA8*0.5)+(AB8*0.25)-(AC8)</f>
        <v>0</v>
      </c>
      <c r="AE8" s="10">
        <f>AD8</f>
        <v>0</v>
      </c>
      <c r="AG8" s="10">
        <f>M8</f>
        <v>7.118</v>
      </c>
      <c r="AH8" s="10">
        <f>V8</f>
        <v>6.995</v>
      </c>
      <c r="AI8" s="10"/>
      <c r="AJ8" s="10">
        <f>AVERAGE(AG8:AI8)</f>
        <v>7.0565</v>
      </c>
      <c r="AK8">
        <v>1</v>
      </c>
    </row>
    <row r="9" spans="1:37" ht="12.75">
      <c r="A9" s="22">
        <v>43</v>
      </c>
      <c r="B9" s="23" t="s">
        <v>54</v>
      </c>
      <c r="C9" s="58" t="s">
        <v>64</v>
      </c>
      <c r="D9" s="58" t="s">
        <v>38</v>
      </c>
      <c r="E9" s="59" t="s">
        <v>39</v>
      </c>
      <c r="F9" s="29"/>
      <c r="G9" s="31"/>
      <c r="H9" s="31"/>
      <c r="I9" s="31"/>
      <c r="J9" s="31"/>
      <c r="K9" s="31"/>
      <c r="L9" s="32"/>
      <c r="M9" s="32"/>
      <c r="N9" s="29"/>
      <c r="O9" s="29"/>
      <c r="P9" s="31"/>
      <c r="Q9" s="31"/>
      <c r="R9" s="31"/>
      <c r="S9" s="31"/>
      <c r="T9" s="31"/>
      <c r="U9" s="32"/>
      <c r="V9" s="32"/>
      <c r="W9" s="29"/>
      <c r="X9" s="29"/>
      <c r="Y9" s="31"/>
      <c r="Z9" s="31"/>
      <c r="AA9" s="31"/>
      <c r="AB9" s="31"/>
      <c r="AC9" s="31"/>
      <c r="AD9" s="32"/>
      <c r="AE9" s="32"/>
      <c r="AF9" s="29"/>
      <c r="AG9" s="32"/>
      <c r="AH9" s="32"/>
      <c r="AI9" s="32"/>
      <c r="AJ9" s="32"/>
      <c r="AK9" s="29"/>
    </row>
    <row r="10" spans="1:37" ht="12.75">
      <c r="A10" s="22">
        <v>42</v>
      </c>
      <c r="B10" s="23" t="s">
        <v>113</v>
      </c>
      <c r="C10" s="58"/>
      <c r="D10" s="58"/>
      <c r="E10" s="64"/>
      <c r="F10" s="6">
        <v>6.3</v>
      </c>
      <c r="G10" s="6">
        <v>5.6</v>
      </c>
      <c r="H10" s="6">
        <v>6.5</v>
      </c>
      <c r="I10" s="7">
        <f>(G10*0.3)+(H10*0.7)</f>
        <v>6.2299999999999995</v>
      </c>
      <c r="J10" s="6">
        <v>6.5</v>
      </c>
      <c r="K10" s="6">
        <v>0</v>
      </c>
      <c r="L10" s="10">
        <f>(F10*0.25)+(I10*0.5)+(J10*0.25)-(K10)</f>
        <v>6.3149999999999995</v>
      </c>
      <c r="M10" s="10">
        <f>L10</f>
        <v>6.3149999999999995</v>
      </c>
      <c r="O10" s="6">
        <v>6.8</v>
      </c>
      <c r="P10" s="6">
        <v>7.6</v>
      </c>
      <c r="Q10" s="6">
        <v>6.8</v>
      </c>
      <c r="R10" s="7">
        <f>(P10*0.3)+(Q10*0.7)</f>
        <v>7.039999999999999</v>
      </c>
      <c r="S10" s="6">
        <v>5.8</v>
      </c>
      <c r="T10" s="6">
        <v>0</v>
      </c>
      <c r="U10" s="10">
        <f>(O10*0.25)+(R10*0.5)+(S10*0.25)-(T10)</f>
        <v>6.67</v>
      </c>
      <c r="V10" s="10">
        <f>U10</f>
        <v>6.67</v>
      </c>
      <c r="X10" s="6"/>
      <c r="Y10" s="6"/>
      <c r="Z10" s="6"/>
      <c r="AA10" s="7">
        <f>(Y10*0.3)+(Z10*0.7)</f>
        <v>0</v>
      </c>
      <c r="AB10" s="6"/>
      <c r="AC10" s="6"/>
      <c r="AD10" s="10">
        <f>(X10*0.25)+(AA10*0.5)+(AB10*0.25)-(AC10)</f>
        <v>0</v>
      </c>
      <c r="AE10" s="10">
        <f>AD10</f>
        <v>0</v>
      </c>
      <c r="AG10" s="10">
        <f>M10</f>
        <v>6.3149999999999995</v>
      </c>
      <c r="AH10" s="10">
        <f>V10</f>
        <v>6.67</v>
      </c>
      <c r="AI10" s="10"/>
      <c r="AJ10" s="10">
        <f>AVERAGE(AG10:AI10)</f>
        <v>6.4925</v>
      </c>
      <c r="AK10">
        <v>2</v>
      </c>
    </row>
    <row r="14" ht="12.75">
      <c r="B14" s="36"/>
    </row>
  </sheetData>
  <mergeCells count="10">
    <mergeCell ref="C9:C10"/>
    <mergeCell ref="D9:D10"/>
    <mergeCell ref="E9:E10"/>
    <mergeCell ref="C7:C8"/>
    <mergeCell ref="D7:D8"/>
    <mergeCell ref="E7:E8"/>
    <mergeCell ref="AG4:AI4"/>
    <mergeCell ref="L1:M1"/>
    <mergeCell ref="U1:V1"/>
    <mergeCell ref="AD1:AE1"/>
  </mergeCells>
  <printOptions/>
  <pageMargins left="0.75" right="0.75" top="1" bottom="1" header="0.5" footer="0.5"/>
  <pageSetup fitToHeight="1" fitToWidth="1" horizontalDpi="300" verticalDpi="300" orientation="landscape" paperSize="9" scale="93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8"/>
  <sheetViews>
    <sheetView workbookViewId="0" topLeftCell="AH1">
      <selection activeCell="BG1" sqref="BG1"/>
    </sheetView>
  </sheetViews>
  <sheetFormatPr defaultColWidth="9.140625" defaultRowHeight="12.75"/>
  <cols>
    <col min="1" max="1" width="5.57421875" style="0" customWidth="1"/>
    <col min="2" max="2" width="21.28125" style="0" customWidth="1"/>
    <col min="3" max="3" width="13.140625" style="0" customWidth="1"/>
    <col min="4" max="4" width="14.00390625" style="0" customWidth="1"/>
    <col min="5" max="5" width="14.8515625" style="0" customWidth="1"/>
    <col min="6" max="10" width="8.28125" style="0" customWidth="1"/>
    <col min="11" max="12" width="5.7109375" style="0" customWidth="1"/>
    <col min="13" max="13" width="3.140625" style="0" customWidth="1"/>
    <col min="14" max="15" width="5.7109375" style="0" customWidth="1"/>
    <col min="16" max="16" width="6.7109375" style="0" customWidth="1"/>
    <col min="17" max="18" width="5.7109375" style="0" customWidth="1"/>
    <col min="19" max="20" width="6.7109375" style="0" customWidth="1"/>
    <col min="21" max="21" width="3.140625" style="0" customWidth="1"/>
    <col min="22" max="26" width="8.28125" style="0" customWidth="1"/>
    <col min="27" max="28" width="5.7109375" style="0" customWidth="1"/>
    <col min="29" max="29" width="3.140625" style="0" customWidth="1"/>
    <col min="30" max="31" width="5.7109375" style="0" customWidth="1"/>
    <col min="32" max="32" width="6.7109375" style="0" customWidth="1"/>
    <col min="33" max="34" width="5.7109375" style="0" customWidth="1"/>
    <col min="35" max="36" width="6.7109375" style="0" customWidth="1"/>
    <col min="37" max="37" width="3.140625" style="0" customWidth="1"/>
    <col min="38" max="42" width="8.28125" style="0" customWidth="1"/>
    <col min="43" max="44" width="5.7109375" style="0" customWidth="1"/>
    <col min="45" max="45" width="3.140625" style="0" customWidth="1"/>
    <col min="46" max="47" width="5.7109375" style="0" customWidth="1"/>
    <col min="48" max="48" width="6.7109375" style="0" customWidth="1"/>
    <col min="49" max="50" width="5.7109375" style="0" customWidth="1"/>
    <col min="51" max="52" width="6.7109375" style="0" customWidth="1"/>
    <col min="53" max="53" width="3.140625" style="0" customWidth="1"/>
    <col min="54" max="57" width="6.7109375" style="0" customWidth="1"/>
    <col min="58" max="58" width="11.57421875" style="0" customWidth="1"/>
  </cols>
  <sheetData>
    <row r="1" spans="1:58" ht="12.75">
      <c r="A1" t="s">
        <v>34</v>
      </c>
      <c r="F1" s="1" t="s">
        <v>0</v>
      </c>
      <c r="G1" s="1"/>
      <c r="H1" s="52" t="s">
        <v>188</v>
      </c>
      <c r="I1" s="52"/>
      <c r="J1" s="52"/>
      <c r="K1" s="1"/>
      <c r="V1" t="s">
        <v>1</v>
      </c>
      <c r="X1" s="52" t="s">
        <v>82</v>
      </c>
      <c r="Y1" s="52"/>
      <c r="Z1" s="1"/>
      <c r="AL1" t="s">
        <v>2</v>
      </c>
      <c r="AN1" s="52"/>
      <c r="AO1" s="52"/>
      <c r="AP1" s="52"/>
      <c r="BF1" s="2">
        <f ca="1">NOW()</f>
        <v>41407.66401111111</v>
      </c>
    </row>
    <row r="2" spans="1:58" ht="12.75">
      <c r="A2" s="3" t="s">
        <v>35</v>
      </c>
      <c r="BF2" s="4">
        <f ca="1">NOW()</f>
        <v>41407.66401111111</v>
      </c>
    </row>
    <row r="3" ht="12.75">
      <c r="A3" t="s">
        <v>170</v>
      </c>
    </row>
    <row r="4" spans="6:57" ht="12.75">
      <c r="F4" s="53" t="s">
        <v>171</v>
      </c>
      <c r="G4" s="53"/>
      <c r="H4" s="53"/>
      <c r="I4" s="53"/>
      <c r="J4" s="53"/>
      <c r="K4" s="53"/>
      <c r="L4" s="53"/>
      <c r="M4" s="5"/>
      <c r="N4" s="5"/>
      <c r="O4" s="5"/>
      <c r="P4" s="5" t="s">
        <v>172</v>
      </c>
      <c r="Q4" s="5"/>
      <c r="R4" s="5"/>
      <c r="S4" s="5"/>
      <c r="T4" s="5" t="s">
        <v>104</v>
      </c>
      <c r="V4" s="53" t="s">
        <v>171</v>
      </c>
      <c r="W4" s="53"/>
      <c r="X4" s="53"/>
      <c r="Y4" s="53"/>
      <c r="Z4" s="53"/>
      <c r="AA4" s="53"/>
      <c r="AB4" s="53"/>
      <c r="AC4" s="5"/>
      <c r="AD4" s="5"/>
      <c r="AE4" s="5"/>
      <c r="AF4" s="5" t="s">
        <v>172</v>
      </c>
      <c r="AG4" s="5"/>
      <c r="AH4" s="5"/>
      <c r="AI4" s="5"/>
      <c r="AJ4" s="5" t="s">
        <v>104</v>
      </c>
      <c r="AK4" s="5"/>
      <c r="AL4" s="53" t="s">
        <v>171</v>
      </c>
      <c r="AM4" s="53"/>
      <c r="AN4" s="53"/>
      <c r="AO4" s="53"/>
      <c r="AP4" s="53"/>
      <c r="AQ4" s="53"/>
      <c r="AR4" s="53"/>
      <c r="AS4" s="5"/>
      <c r="AT4" s="5"/>
      <c r="AU4" s="5"/>
      <c r="AV4" s="5" t="s">
        <v>172</v>
      </c>
      <c r="AW4" s="5"/>
      <c r="AX4" s="5"/>
      <c r="AY4" s="5"/>
      <c r="AZ4" s="5" t="s">
        <v>104</v>
      </c>
      <c r="BA4" s="5"/>
      <c r="BB4" s="53" t="s">
        <v>6</v>
      </c>
      <c r="BC4" s="53"/>
      <c r="BD4" s="53"/>
      <c r="BE4" s="5" t="s">
        <v>7</v>
      </c>
    </row>
    <row r="5" spans="1:58" s="5" customFormat="1" ht="12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173</v>
      </c>
      <c r="G5" s="5" t="s">
        <v>174</v>
      </c>
      <c r="H5" s="5" t="s">
        <v>175</v>
      </c>
      <c r="I5" s="5" t="s">
        <v>176</v>
      </c>
      <c r="J5" s="5" t="s">
        <v>177</v>
      </c>
      <c r="K5" s="5" t="s">
        <v>178</v>
      </c>
      <c r="L5" s="5" t="s">
        <v>23</v>
      </c>
      <c r="N5" s="5" t="s">
        <v>24</v>
      </c>
      <c r="O5" s="5" t="s">
        <v>26</v>
      </c>
      <c r="P5" s="5" t="s">
        <v>23</v>
      </c>
      <c r="Q5" s="5" t="s">
        <v>10</v>
      </c>
      <c r="R5" s="5" t="s">
        <v>28</v>
      </c>
      <c r="S5" s="5" t="s">
        <v>21</v>
      </c>
      <c r="T5" s="5" t="s">
        <v>29</v>
      </c>
      <c r="V5" s="5" t="s">
        <v>173</v>
      </c>
      <c r="W5" s="5" t="s">
        <v>174</v>
      </c>
      <c r="X5" s="5" t="s">
        <v>175</v>
      </c>
      <c r="Y5" s="5" t="s">
        <v>176</v>
      </c>
      <c r="Z5" s="5" t="s">
        <v>177</v>
      </c>
      <c r="AA5" s="5" t="s">
        <v>178</v>
      </c>
      <c r="AB5" s="5" t="s">
        <v>23</v>
      </c>
      <c r="AD5" s="5" t="s">
        <v>24</v>
      </c>
      <c r="AE5" s="5" t="s">
        <v>26</v>
      </c>
      <c r="AF5" s="5" t="s">
        <v>23</v>
      </c>
      <c r="AG5" s="5" t="s">
        <v>10</v>
      </c>
      <c r="AH5" s="5" t="s">
        <v>28</v>
      </c>
      <c r="AI5" s="5" t="s">
        <v>21</v>
      </c>
      <c r="AJ5" s="5" t="s">
        <v>29</v>
      </c>
      <c r="AL5" s="5" t="s">
        <v>173</v>
      </c>
      <c r="AM5" s="5" t="s">
        <v>174</v>
      </c>
      <c r="AN5" s="5" t="s">
        <v>175</v>
      </c>
      <c r="AO5" s="5" t="s">
        <v>176</v>
      </c>
      <c r="AP5" s="5" t="s">
        <v>177</v>
      </c>
      <c r="AQ5" s="5" t="s">
        <v>178</v>
      </c>
      <c r="AR5" s="5" t="s">
        <v>23</v>
      </c>
      <c r="AT5" s="5" t="s">
        <v>24</v>
      </c>
      <c r="AU5" s="5" t="s">
        <v>26</v>
      </c>
      <c r="AV5" s="5" t="s">
        <v>23</v>
      </c>
      <c r="AW5" s="5" t="s">
        <v>10</v>
      </c>
      <c r="AX5" s="5" t="s">
        <v>28</v>
      </c>
      <c r="AY5" s="5" t="s">
        <v>21</v>
      </c>
      <c r="AZ5" s="5" t="s">
        <v>29</v>
      </c>
      <c r="BB5" s="5" t="s">
        <v>30</v>
      </c>
      <c r="BC5" s="5" t="s">
        <v>31</v>
      </c>
      <c r="BD5" s="5" t="s">
        <v>32</v>
      </c>
      <c r="BE5" s="5" t="s">
        <v>23</v>
      </c>
      <c r="BF5" s="5" t="s">
        <v>33</v>
      </c>
    </row>
    <row r="7" spans="1:57" ht="12.75">
      <c r="A7" s="12">
        <v>41</v>
      </c>
      <c r="B7" s="13" t="s">
        <v>37</v>
      </c>
      <c r="C7" s="14" t="s">
        <v>64</v>
      </c>
      <c r="D7" s="14" t="s">
        <v>38</v>
      </c>
      <c r="E7" s="15" t="s">
        <v>39</v>
      </c>
      <c r="F7" s="6">
        <v>6</v>
      </c>
      <c r="G7" s="6">
        <v>5</v>
      </c>
      <c r="H7" s="6">
        <v>7</v>
      </c>
      <c r="I7" s="6">
        <v>6.8</v>
      </c>
      <c r="J7" s="6">
        <v>5</v>
      </c>
      <c r="K7" s="7">
        <f>SUM(F7:J7)</f>
        <v>29.8</v>
      </c>
      <c r="L7" s="9">
        <f>K7/5</f>
        <v>5.96</v>
      </c>
      <c r="N7" s="6">
        <v>5.9</v>
      </c>
      <c r="O7" s="6">
        <v>6.58</v>
      </c>
      <c r="P7" s="8">
        <f>(N7*0.85)+(O7*0.15)</f>
        <v>6.002000000000001</v>
      </c>
      <c r="Q7" s="6">
        <v>7</v>
      </c>
      <c r="R7" s="6">
        <v>0</v>
      </c>
      <c r="S7" s="10">
        <f>L7+P7+Q7-R7</f>
        <v>18.962</v>
      </c>
      <c r="T7" s="10">
        <f>S7/3</f>
        <v>6.320666666666667</v>
      </c>
      <c r="V7" s="6">
        <v>7.2</v>
      </c>
      <c r="W7" s="6">
        <v>6.5</v>
      </c>
      <c r="X7" s="6">
        <v>8</v>
      </c>
      <c r="Y7" s="6">
        <v>7.4</v>
      </c>
      <c r="Z7" s="6">
        <v>6</v>
      </c>
      <c r="AA7" s="7">
        <f>SUM(V7:Z7)</f>
        <v>35.1</v>
      </c>
      <c r="AB7" s="9">
        <f>AA7/5</f>
        <v>7.0200000000000005</v>
      </c>
      <c r="AD7" s="6">
        <v>6.8</v>
      </c>
      <c r="AE7" s="6">
        <v>7</v>
      </c>
      <c r="AF7" s="8">
        <f>(AD7*0.85)+(AE7*0.15)</f>
        <v>6.829999999999999</v>
      </c>
      <c r="AG7" s="6">
        <v>7.5</v>
      </c>
      <c r="AH7" s="6">
        <v>0</v>
      </c>
      <c r="AI7" s="10">
        <f>AB7+AF7+AG7-AH7</f>
        <v>21.35</v>
      </c>
      <c r="AJ7" s="10">
        <f>AI7/3</f>
        <v>7.116666666666667</v>
      </c>
      <c r="AK7" s="10"/>
      <c r="AL7" s="6"/>
      <c r="AM7" s="6"/>
      <c r="AN7" s="6"/>
      <c r="AO7" s="6"/>
      <c r="AP7" s="6"/>
      <c r="AQ7" s="7">
        <f>SUM(AL7:AP7)</f>
        <v>0</v>
      </c>
      <c r="AR7" s="9">
        <f>AQ7/5</f>
        <v>0</v>
      </c>
      <c r="AT7" s="6"/>
      <c r="AU7" s="6"/>
      <c r="AV7" s="8">
        <f>(AT7*0.85)+(AU7*0.15)</f>
        <v>0</v>
      </c>
      <c r="AW7" s="6"/>
      <c r="AX7" s="6"/>
      <c r="AY7" s="10">
        <f>AR7+AV7+AW7-AX7</f>
        <v>0</v>
      </c>
      <c r="AZ7" s="10">
        <f>AY7/3</f>
        <v>0</v>
      </c>
      <c r="BA7" s="10"/>
      <c r="BB7" s="10">
        <f>T7</f>
        <v>6.320666666666667</v>
      </c>
      <c r="BC7" s="10">
        <f>AJ7</f>
        <v>7.116666666666667</v>
      </c>
      <c r="BD7" s="10"/>
      <c r="BE7" s="10">
        <f>AVERAGE(BB7:BD7)</f>
        <v>6.7186666666666675</v>
      </c>
    </row>
    <row r="8" spans="1:57" ht="12.75">
      <c r="A8" s="12">
        <v>10</v>
      </c>
      <c r="B8" s="13" t="s">
        <v>41</v>
      </c>
      <c r="C8" s="16" t="s">
        <v>45</v>
      </c>
      <c r="D8" s="14" t="s">
        <v>42</v>
      </c>
      <c r="E8" s="15" t="s">
        <v>43</v>
      </c>
      <c r="F8" s="6">
        <v>0</v>
      </c>
      <c r="G8" s="6">
        <v>7</v>
      </c>
      <c r="H8" s="6">
        <v>4.8</v>
      </c>
      <c r="I8" s="6">
        <v>7.5</v>
      </c>
      <c r="J8" s="6">
        <v>6.8</v>
      </c>
      <c r="K8" s="7">
        <f>SUM(F8:J8)</f>
        <v>26.1</v>
      </c>
      <c r="L8" s="9">
        <f>K8/5</f>
        <v>5.220000000000001</v>
      </c>
      <c r="N8" s="6">
        <v>5.9</v>
      </c>
      <c r="O8" s="6">
        <v>6.37</v>
      </c>
      <c r="P8" s="8">
        <f>(N8*0.85)+(O8*0.15)</f>
        <v>5.9705</v>
      </c>
      <c r="Q8" s="6">
        <v>7</v>
      </c>
      <c r="R8" s="6">
        <v>0</v>
      </c>
      <c r="S8" s="10">
        <f>L8+P8+Q8-R8</f>
        <v>18.1905</v>
      </c>
      <c r="T8" s="10">
        <f>S8/3</f>
        <v>6.0635</v>
      </c>
      <c r="V8" s="6">
        <v>5</v>
      </c>
      <c r="W8" s="6">
        <v>4.8</v>
      </c>
      <c r="X8" s="6">
        <v>6.4</v>
      </c>
      <c r="Y8" s="6">
        <v>7.8</v>
      </c>
      <c r="Z8" s="6">
        <v>6.5</v>
      </c>
      <c r="AA8" s="7">
        <f>SUM(V8:Z8)</f>
        <v>30.500000000000004</v>
      </c>
      <c r="AB8" s="9">
        <f>AA8/5</f>
        <v>6.1000000000000005</v>
      </c>
      <c r="AD8" s="6">
        <v>6.65</v>
      </c>
      <c r="AE8" s="6">
        <v>7.2</v>
      </c>
      <c r="AF8" s="8">
        <f>(AD8*0.85)+(AE8*0.15)</f>
        <v>6.7325</v>
      </c>
      <c r="AG8" s="6">
        <v>6.8</v>
      </c>
      <c r="AH8" s="6">
        <v>0</v>
      </c>
      <c r="AI8" s="10">
        <f>AB8+AF8+AG8-AH8</f>
        <v>19.6325</v>
      </c>
      <c r="AJ8" s="10">
        <f>AI8/3</f>
        <v>6.5441666666666665</v>
      </c>
      <c r="AK8" s="10"/>
      <c r="AL8" s="6"/>
      <c r="AM8" s="6"/>
      <c r="AN8" s="6"/>
      <c r="AO8" s="6"/>
      <c r="AP8" s="6"/>
      <c r="AQ8" s="7">
        <f>SUM(AL8:AP8)</f>
        <v>0</v>
      </c>
      <c r="AR8" s="9">
        <f>AQ8/5</f>
        <v>0</v>
      </c>
      <c r="AT8" s="6"/>
      <c r="AU8" s="6"/>
      <c r="AV8" s="8">
        <f>(AT8*0.85)+(AU8*0.15)</f>
        <v>0</v>
      </c>
      <c r="AW8" s="6"/>
      <c r="AX8" s="6"/>
      <c r="AY8" s="10">
        <f>AR8+AV8+AW8-AX8</f>
        <v>0</v>
      </c>
      <c r="AZ8" s="10">
        <f>AY8/3</f>
        <v>0</v>
      </c>
      <c r="BA8" s="10"/>
      <c r="BB8" s="10">
        <f>T8</f>
        <v>6.0635</v>
      </c>
      <c r="BC8" s="10">
        <f>AJ8</f>
        <v>6.5441666666666665</v>
      </c>
      <c r="BD8" s="10"/>
      <c r="BE8" s="10">
        <f>AVERAGE(BB8:BD8)</f>
        <v>6.303833333333333</v>
      </c>
    </row>
  </sheetData>
  <mergeCells count="7">
    <mergeCell ref="V4:AB4"/>
    <mergeCell ref="BB4:BD4"/>
    <mergeCell ref="H1:J1"/>
    <mergeCell ref="F4:L4"/>
    <mergeCell ref="X1:Y1"/>
    <mergeCell ref="AN1:AP1"/>
    <mergeCell ref="AL4:AR4"/>
  </mergeCells>
  <printOptions/>
  <pageMargins left="0.75" right="0.75" top="1" bottom="1" header="0.5" footer="0.5"/>
  <pageSetup fitToHeight="1" fitToWidth="1" horizontalDpi="300" verticalDpi="300" orientation="landscape" paperSize="9" scale="9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0.140625" style="0" customWidth="1"/>
    <col min="3" max="3" width="16.140625" style="0" customWidth="1"/>
    <col min="4" max="4" width="15.421875" style="0" customWidth="1"/>
    <col min="5" max="5" width="16.28125" style="0" customWidth="1"/>
    <col min="6" max="17" width="5.7109375" style="0" customWidth="1"/>
    <col min="18" max="18" width="3.140625" style="0" customWidth="1"/>
    <col min="19" max="25" width="5.7109375" style="0" customWidth="1"/>
    <col min="26" max="26" width="6.7109375" style="0" customWidth="1"/>
    <col min="27" max="27" width="3.140625" style="0" customWidth="1"/>
    <col min="28" max="39" width="5.7109375" style="0" customWidth="1"/>
    <col min="40" max="40" width="3.140625" style="0" customWidth="1"/>
    <col min="41" max="47" width="5.7109375" style="0" customWidth="1"/>
    <col min="48" max="48" width="6.7109375" style="0" customWidth="1"/>
    <col min="49" max="49" width="3.140625" style="0" customWidth="1"/>
    <col min="50" max="61" width="5.7109375" style="0" customWidth="1"/>
    <col min="62" max="62" width="3.140625" style="0" customWidth="1"/>
    <col min="63" max="69" width="5.7109375" style="0" customWidth="1"/>
    <col min="70" max="70" width="6.7109375" style="0" customWidth="1"/>
    <col min="71" max="71" width="3.140625" style="0" customWidth="1"/>
    <col min="72" max="75" width="6.7109375" style="0" customWidth="1"/>
    <col min="76" max="76" width="11.57421875" style="0" customWidth="1"/>
  </cols>
  <sheetData>
    <row r="1" spans="1:76" ht="12.75">
      <c r="A1" t="s">
        <v>34</v>
      </c>
      <c r="F1" s="1" t="s">
        <v>0</v>
      </c>
      <c r="G1" s="1"/>
      <c r="H1" s="52" t="s">
        <v>188</v>
      </c>
      <c r="I1" s="52"/>
      <c r="J1" s="52"/>
      <c r="K1" s="52"/>
      <c r="L1" s="52"/>
      <c r="M1" s="52"/>
      <c r="N1" s="1"/>
      <c r="O1" s="1"/>
      <c r="AB1" t="s">
        <v>1</v>
      </c>
      <c r="AD1" s="52" t="s">
        <v>82</v>
      </c>
      <c r="AE1" s="52"/>
      <c r="AF1" s="52"/>
      <c r="AG1" s="52"/>
      <c r="AH1" s="52"/>
      <c r="AI1" s="52"/>
      <c r="AJ1" s="52"/>
      <c r="AK1" s="52"/>
      <c r="AX1" t="s">
        <v>2</v>
      </c>
      <c r="AZ1" s="52"/>
      <c r="BA1" s="52"/>
      <c r="BB1" s="52"/>
      <c r="BC1" s="52"/>
      <c r="BD1" s="52"/>
      <c r="BE1" s="52"/>
      <c r="BF1" s="52"/>
      <c r="BG1" s="52"/>
      <c r="BX1" s="2">
        <f ca="1">NOW()</f>
        <v>41407.66401111111</v>
      </c>
    </row>
    <row r="2" spans="1:76" ht="12.75">
      <c r="A2" s="3" t="s">
        <v>35</v>
      </c>
      <c r="BX2" s="4">
        <f ca="1">NOW()</f>
        <v>41407.66401111111</v>
      </c>
    </row>
    <row r="3" ht="12.75">
      <c r="A3" s="17" t="s">
        <v>47</v>
      </c>
    </row>
    <row r="4" spans="6:75" ht="12.75">
      <c r="F4" s="53" t="s">
        <v>3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"/>
      <c r="S4" s="53" t="s">
        <v>4</v>
      </c>
      <c r="T4" s="53"/>
      <c r="U4" s="53"/>
      <c r="V4" s="53"/>
      <c r="W4" s="53"/>
      <c r="X4" s="53"/>
      <c r="Y4" s="53"/>
      <c r="Z4" s="5" t="s">
        <v>5</v>
      </c>
      <c r="AB4" s="53" t="s">
        <v>3</v>
      </c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"/>
      <c r="AO4" s="53" t="s">
        <v>4</v>
      </c>
      <c r="AP4" s="53"/>
      <c r="AQ4" s="53"/>
      <c r="AR4" s="53"/>
      <c r="AS4" s="53"/>
      <c r="AT4" s="53"/>
      <c r="AU4" s="53"/>
      <c r="AV4" s="5" t="s">
        <v>5</v>
      </c>
      <c r="AX4" s="53" t="s">
        <v>3</v>
      </c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"/>
      <c r="BK4" s="53" t="s">
        <v>4</v>
      </c>
      <c r="BL4" s="53"/>
      <c r="BM4" s="53"/>
      <c r="BN4" s="53"/>
      <c r="BO4" s="53"/>
      <c r="BP4" s="53"/>
      <c r="BQ4" s="53"/>
      <c r="BR4" s="5" t="s">
        <v>5</v>
      </c>
      <c r="BT4" s="53" t="s">
        <v>6</v>
      </c>
      <c r="BU4" s="53"/>
      <c r="BV4" s="53"/>
      <c r="BW4" s="5" t="s">
        <v>7</v>
      </c>
    </row>
    <row r="5" spans="1:76" s="5" customFormat="1" ht="12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46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20</v>
      </c>
      <c r="N5" s="5" t="s">
        <v>21</v>
      </c>
      <c r="O5" s="5" t="s">
        <v>22</v>
      </c>
      <c r="P5" s="5" t="s">
        <v>10</v>
      </c>
      <c r="Q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  <c r="W5" s="5" t="s">
        <v>10</v>
      </c>
      <c r="X5" s="5" t="s">
        <v>28</v>
      </c>
      <c r="Y5" s="5" t="s">
        <v>23</v>
      </c>
      <c r="Z5" s="5" t="s">
        <v>29</v>
      </c>
      <c r="AB5" s="5" t="s">
        <v>13</v>
      </c>
      <c r="AC5" s="5" t="s">
        <v>46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20</v>
      </c>
      <c r="AJ5" s="5" t="s">
        <v>21</v>
      </c>
      <c r="AK5" s="5" t="s">
        <v>22</v>
      </c>
      <c r="AL5" s="5" t="s">
        <v>10</v>
      </c>
      <c r="AM5" s="5" t="s">
        <v>23</v>
      </c>
      <c r="AO5" s="5" t="s">
        <v>24</v>
      </c>
      <c r="AP5" s="5" t="s">
        <v>25</v>
      </c>
      <c r="AQ5" s="5" t="s">
        <v>26</v>
      </c>
      <c r="AR5" s="5" t="s">
        <v>27</v>
      </c>
      <c r="AS5" s="5" t="s">
        <v>10</v>
      </c>
      <c r="AT5" s="5" t="s">
        <v>28</v>
      </c>
      <c r="AU5" s="5" t="s">
        <v>23</v>
      </c>
      <c r="AV5" s="5" t="s">
        <v>29</v>
      </c>
      <c r="AX5" s="5" t="s">
        <v>13</v>
      </c>
      <c r="AY5" s="5" t="s">
        <v>46</v>
      </c>
      <c r="AZ5" s="5" t="s">
        <v>14</v>
      </c>
      <c r="BA5" s="5" t="s">
        <v>15</v>
      </c>
      <c r="BB5" s="5" t="s">
        <v>16</v>
      </c>
      <c r="BC5" s="5" t="s">
        <v>17</v>
      </c>
      <c r="BD5" s="5" t="s">
        <v>18</v>
      </c>
      <c r="BE5" s="5" t="s">
        <v>20</v>
      </c>
      <c r="BF5" s="5" t="s">
        <v>21</v>
      </c>
      <c r="BG5" s="5" t="s">
        <v>22</v>
      </c>
      <c r="BH5" s="5" t="s">
        <v>10</v>
      </c>
      <c r="BI5" s="5" t="s">
        <v>23</v>
      </c>
      <c r="BK5" s="5" t="s">
        <v>24</v>
      </c>
      <c r="BL5" s="5" t="s">
        <v>25</v>
      </c>
      <c r="BM5" s="5" t="s">
        <v>26</v>
      </c>
      <c r="BN5" s="5" t="s">
        <v>27</v>
      </c>
      <c r="BO5" s="5" t="s">
        <v>10</v>
      </c>
      <c r="BP5" s="5" t="s">
        <v>28</v>
      </c>
      <c r="BQ5" s="5" t="s">
        <v>23</v>
      </c>
      <c r="BR5" s="5" t="s">
        <v>29</v>
      </c>
      <c r="BT5" s="5" t="s">
        <v>30</v>
      </c>
      <c r="BU5" s="5" t="s">
        <v>31</v>
      </c>
      <c r="BV5" s="5" t="s">
        <v>32</v>
      </c>
      <c r="BW5" s="5" t="s">
        <v>23</v>
      </c>
      <c r="BX5" s="5" t="s">
        <v>33</v>
      </c>
    </row>
    <row r="6" spans="1:5" ht="12.75">
      <c r="A6" s="54" t="s">
        <v>189</v>
      </c>
      <c r="B6" s="55"/>
      <c r="C6" s="55"/>
      <c r="D6" s="55"/>
      <c r="E6" s="55"/>
    </row>
    <row r="7" spans="1:75" ht="12.75">
      <c r="A7" s="18">
        <v>43</v>
      </c>
      <c r="B7" s="18" t="s">
        <v>54</v>
      </c>
      <c r="C7" s="18" t="s">
        <v>65</v>
      </c>
      <c r="D7" s="18" t="s">
        <v>38</v>
      </c>
      <c r="E7" s="18" t="s">
        <v>39</v>
      </c>
      <c r="F7" s="6">
        <v>5.5</v>
      </c>
      <c r="G7" s="6">
        <v>4</v>
      </c>
      <c r="H7" s="6">
        <v>5.5</v>
      </c>
      <c r="I7" s="6">
        <v>4</v>
      </c>
      <c r="J7" s="6">
        <v>5.7</v>
      </c>
      <c r="K7" s="6">
        <v>5</v>
      </c>
      <c r="L7" s="6">
        <v>4</v>
      </c>
      <c r="M7" s="6">
        <v>4</v>
      </c>
      <c r="N7" s="7">
        <f aca="true" t="shared" si="0" ref="N7:N14">SUM(F7:M7)</f>
        <v>37.7</v>
      </c>
      <c r="O7" s="8">
        <f aca="true" t="shared" si="1" ref="O7:O14">N7/8</f>
        <v>4.7125</v>
      </c>
      <c r="P7" s="6">
        <v>6</v>
      </c>
      <c r="Q7" s="9">
        <f aca="true" t="shared" si="2" ref="Q7:Q14">(O7*0.75)+(P7*0.25)</f>
        <v>5.034375000000001</v>
      </c>
      <c r="S7" s="6">
        <v>4.8</v>
      </c>
      <c r="T7" s="6">
        <v>2</v>
      </c>
      <c r="U7" s="6">
        <v>6.72</v>
      </c>
      <c r="V7" s="7">
        <f aca="true" t="shared" si="3" ref="V7:V14">(T7*0.3)+(U7*0.7)</f>
        <v>5.303999999999999</v>
      </c>
      <c r="W7" s="6">
        <v>5</v>
      </c>
      <c r="X7" s="6">
        <v>0</v>
      </c>
      <c r="Y7" s="10">
        <f aca="true" t="shared" si="4" ref="Y7:Y14">(S7*0.25)+(V7*0.5)+(W7*0.25)-(X7)</f>
        <v>5.101999999999999</v>
      </c>
      <c r="Z7" s="10">
        <f aca="true" t="shared" si="5" ref="Z7:Z14">(Q7+Y7)/2</f>
        <v>5.0681875000000005</v>
      </c>
      <c r="AB7" s="6">
        <v>5.8</v>
      </c>
      <c r="AC7" s="6">
        <v>6.2</v>
      </c>
      <c r="AD7" s="6">
        <v>6</v>
      </c>
      <c r="AE7" s="6">
        <v>5.4</v>
      </c>
      <c r="AF7" s="6">
        <v>6.6</v>
      </c>
      <c r="AG7" s="6">
        <v>5.6</v>
      </c>
      <c r="AH7" s="6">
        <v>5.6</v>
      </c>
      <c r="AI7" s="6">
        <v>6.6</v>
      </c>
      <c r="AJ7" s="7">
        <f aca="true" t="shared" si="6" ref="AJ7:AJ14">SUM(AB7:AI7)</f>
        <v>47.800000000000004</v>
      </c>
      <c r="AK7" s="8">
        <f aca="true" t="shared" si="7" ref="AK7:AK14">AJ7/8</f>
        <v>5.9750000000000005</v>
      </c>
      <c r="AL7" s="6">
        <v>4.3</v>
      </c>
      <c r="AM7" s="9">
        <f aca="true" t="shared" si="8" ref="AM7:AM14">(AK7*0.75)+(AL7*0.25)</f>
        <v>5.55625</v>
      </c>
      <c r="AO7" s="6">
        <v>6.5</v>
      </c>
      <c r="AP7" s="6">
        <v>3.9</v>
      </c>
      <c r="AQ7" s="6">
        <v>7.19</v>
      </c>
      <c r="AR7" s="7">
        <f aca="true" t="shared" si="9" ref="AR7:AR14">(AP7*0.3)+(AQ7*0.7)</f>
        <v>6.203</v>
      </c>
      <c r="AS7" s="6">
        <v>5.3</v>
      </c>
      <c r="AT7" s="6">
        <v>0</v>
      </c>
      <c r="AU7" s="10">
        <f aca="true" t="shared" si="10" ref="AU7:AU14">(AO7*0.25)+(AR7*0.5)+(AS7*0.25)-(AT7)</f>
        <v>6.0515</v>
      </c>
      <c r="AV7" s="10">
        <f aca="true" t="shared" si="11" ref="AV7:AV14">(AM7+AU7)/2</f>
        <v>5.803875</v>
      </c>
      <c r="AX7" s="6"/>
      <c r="AY7" s="6"/>
      <c r="AZ7" s="6"/>
      <c r="BA7" s="6"/>
      <c r="BB7" s="6"/>
      <c r="BC7" s="6"/>
      <c r="BD7" s="6"/>
      <c r="BE7" s="6"/>
      <c r="BF7" s="7">
        <f aca="true" t="shared" si="12" ref="BF7:BF14">SUM(AX7:BE7)</f>
        <v>0</v>
      </c>
      <c r="BG7" s="8">
        <f aca="true" t="shared" si="13" ref="BG7:BG14">BF7/8</f>
        <v>0</v>
      </c>
      <c r="BH7" s="6"/>
      <c r="BI7" s="9">
        <f aca="true" t="shared" si="14" ref="BI7:BI14">(BG7*0.75)+(BH7*0.25)</f>
        <v>0</v>
      </c>
      <c r="BK7" s="6"/>
      <c r="BL7" s="6"/>
      <c r="BM7" s="6"/>
      <c r="BN7" s="7">
        <f aca="true" t="shared" si="15" ref="BN7:BN14">(BL7*0.3)+(BM7*0.7)</f>
        <v>0</v>
      </c>
      <c r="BO7" s="6"/>
      <c r="BP7" s="6"/>
      <c r="BQ7" s="10">
        <f aca="true" t="shared" si="16" ref="BQ7:BQ14">(BK7*0.25)+(BN7*0.5)+(BO7*0.25)-(BP7)</f>
        <v>0</v>
      </c>
      <c r="BR7" s="10">
        <f aca="true" t="shared" si="17" ref="BR7:BR14">(BI7+BQ7)/2</f>
        <v>0</v>
      </c>
      <c r="BT7" s="10">
        <f aca="true" t="shared" si="18" ref="BT7:BT14">Z7</f>
        <v>5.0681875000000005</v>
      </c>
      <c r="BU7" s="10">
        <f aca="true" t="shared" si="19" ref="BU7:BU14">AV7</f>
        <v>5.803875</v>
      </c>
      <c r="BV7" s="10"/>
      <c r="BW7" s="10">
        <f aca="true" t="shared" si="20" ref="BW7:BW14">AVERAGE(BT7:BV7)</f>
        <v>5.43603125</v>
      </c>
    </row>
    <row r="8" spans="1:75" ht="12.75">
      <c r="A8" s="12">
        <v>55</v>
      </c>
      <c r="B8" s="19" t="s">
        <v>53</v>
      </c>
      <c r="C8" s="20" t="s">
        <v>44</v>
      </c>
      <c r="D8" s="20" t="s">
        <v>37</v>
      </c>
      <c r="E8" s="21" t="s">
        <v>39</v>
      </c>
      <c r="F8" s="6">
        <v>4</v>
      </c>
      <c r="G8" s="6">
        <v>5</v>
      </c>
      <c r="H8" s="6">
        <v>3.5</v>
      </c>
      <c r="I8" s="6">
        <v>3</v>
      </c>
      <c r="J8" s="6">
        <v>4.5</v>
      </c>
      <c r="K8" s="6">
        <v>3.5</v>
      </c>
      <c r="L8" s="6">
        <v>2</v>
      </c>
      <c r="M8" s="6">
        <v>3.5</v>
      </c>
      <c r="N8" s="7">
        <f t="shared" si="0"/>
        <v>29</v>
      </c>
      <c r="O8" s="8">
        <f t="shared" si="1"/>
        <v>3.625</v>
      </c>
      <c r="P8" s="6">
        <v>6</v>
      </c>
      <c r="Q8" s="9">
        <f t="shared" si="2"/>
        <v>4.21875</v>
      </c>
      <c r="S8" s="6">
        <v>4.3</v>
      </c>
      <c r="T8" s="6">
        <v>2</v>
      </c>
      <c r="U8" s="6">
        <v>5.23</v>
      </c>
      <c r="V8" s="7">
        <f t="shared" si="3"/>
        <v>4.261</v>
      </c>
      <c r="W8" s="6">
        <v>5</v>
      </c>
      <c r="X8" s="6">
        <v>0</v>
      </c>
      <c r="Y8" s="10">
        <f t="shared" si="4"/>
        <v>4.4555</v>
      </c>
      <c r="Z8" s="10">
        <f t="shared" si="5"/>
        <v>4.337125</v>
      </c>
      <c r="AB8" s="6">
        <v>5.2</v>
      </c>
      <c r="AC8" s="6">
        <v>6</v>
      </c>
      <c r="AD8" s="6">
        <v>4.4</v>
      </c>
      <c r="AE8" s="6">
        <v>5.4</v>
      </c>
      <c r="AF8" s="6">
        <v>5.6</v>
      </c>
      <c r="AG8" s="6">
        <v>5.2</v>
      </c>
      <c r="AH8" s="6">
        <v>2</v>
      </c>
      <c r="AI8" s="6">
        <v>5.2</v>
      </c>
      <c r="AJ8" s="7">
        <f t="shared" si="6"/>
        <v>39</v>
      </c>
      <c r="AK8" s="8">
        <f t="shared" si="7"/>
        <v>4.875</v>
      </c>
      <c r="AL8" s="6">
        <v>6.2</v>
      </c>
      <c r="AM8" s="9">
        <f t="shared" si="8"/>
        <v>5.20625</v>
      </c>
      <c r="AO8" s="6">
        <v>4.5</v>
      </c>
      <c r="AP8" s="6">
        <v>0.8</v>
      </c>
      <c r="AQ8" s="6">
        <v>5.5</v>
      </c>
      <c r="AR8" s="7">
        <f t="shared" si="9"/>
        <v>4.09</v>
      </c>
      <c r="AS8" s="6">
        <v>6.6</v>
      </c>
      <c r="AT8" s="6">
        <v>0</v>
      </c>
      <c r="AU8" s="10">
        <f t="shared" si="10"/>
        <v>4.82</v>
      </c>
      <c r="AV8" s="10">
        <f t="shared" si="11"/>
        <v>5.0131250000000005</v>
      </c>
      <c r="AX8" s="6"/>
      <c r="AY8" s="6"/>
      <c r="AZ8" s="6"/>
      <c r="BA8" s="6"/>
      <c r="BB8" s="6"/>
      <c r="BC8" s="6"/>
      <c r="BD8" s="6"/>
      <c r="BE8" s="6"/>
      <c r="BF8" s="7">
        <f t="shared" si="12"/>
        <v>0</v>
      </c>
      <c r="BG8" s="8">
        <f t="shared" si="13"/>
        <v>0</v>
      </c>
      <c r="BH8" s="6"/>
      <c r="BI8" s="9">
        <f t="shared" si="14"/>
        <v>0</v>
      </c>
      <c r="BK8" s="6"/>
      <c r="BL8" s="6"/>
      <c r="BM8" s="6"/>
      <c r="BN8" s="7">
        <f t="shared" si="15"/>
        <v>0</v>
      </c>
      <c r="BO8" s="6"/>
      <c r="BP8" s="6"/>
      <c r="BQ8" s="10">
        <f t="shared" si="16"/>
        <v>0</v>
      </c>
      <c r="BR8" s="10">
        <f t="shared" si="17"/>
        <v>0</v>
      </c>
      <c r="BT8" s="10">
        <f t="shared" si="18"/>
        <v>4.337125</v>
      </c>
      <c r="BU8" s="10">
        <f t="shared" si="19"/>
        <v>5.0131250000000005</v>
      </c>
      <c r="BV8" s="10"/>
      <c r="BW8" s="10">
        <f t="shared" si="20"/>
        <v>4.675125</v>
      </c>
    </row>
    <row r="9" spans="1:75" ht="12.75">
      <c r="A9" s="18">
        <v>2</v>
      </c>
      <c r="B9" s="18" t="s">
        <v>55</v>
      </c>
      <c r="C9" s="18" t="s">
        <v>56</v>
      </c>
      <c r="D9" s="18" t="s">
        <v>66</v>
      </c>
      <c r="E9" s="18" t="s">
        <v>58</v>
      </c>
      <c r="F9" s="6">
        <v>6</v>
      </c>
      <c r="G9" s="6">
        <v>7</v>
      </c>
      <c r="H9" s="6">
        <v>5.8</v>
      </c>
      <c r="I9" s="6">
        <v>6.5</v>
      </c>
      <c r="J9" s="6">
        <v>6</v>
      </c>
      <c r="K9" s="6">
        <v>5.5</v>
      </c>
      <c r="L9" s="6">
        <v>7</v>
      </c>
      <c r="M9" s="6">
        <v>5</v>
      </c>
      <c r="N9" s="7">
        <f t="shared" si="0"/>
        <v>48.8</v>
      </c>
      <c r="O9" s="8">
        <f t="shared" si="1"/>
        <v>6.1</v>
      </c>
      <c r="P9" s="6">
        <v>6</v>
      </c>
      <c r="Q9" s="9">
        <f t="shared" si="2"/>
        <v>6.074999999999999</v>
      </c>
      <c r="S9" s="6">
        <v>7.3</v>
      </c>
      <c r="T9" s="6">
        <v>8.5</v>
      </c>
      <c r="U9" s="6">
        <v>6.9</v>
      </c>
      <c r="V9" s="7">
        <f t="shared" si="3"/>
        <v>7.38</v>
      </c>
      <c r="W9" s="6">
        <v>6</v>
      </c>
      <c r="X9" s="6">
        <v>0</v>
      </c>
      <c r="Y9" s="10">
        <f t="shared" si="4"/>
        <v>7.015</v>
      </c>
      <c r="Z9" s="10">
        <f t="shared" si="5"/>
        <v>6.545</v>
      </c>
      <c r="AB9" s="6">
        <v>6.5</v>
      </c>
      <c r="AC9" s="6">
        <v>7</v>
      </c>
      <c r="AD9" s="6">
        <v>7.6</v>
      </c>
      <c r="AE9" s="6">
        <v>7.2</v>
      </c>
      <c r="AF9" s="6">
        <v>7.4</v>
      </c>
      <c r="AG9" s="6">
        <v>6.8</v>
      </c>
      <c r="AH9" s="6">
        <v>8.5</v>
      </c>
      <c r="AI9" s="6">
        <v>7.6</v>
      </c>
      <c r="AJ9" s="7">
        <f t="shared" si="6"/>
        <v>58.6</v>
      </c>
      <c r="AK9" s="8">
        <f t="shared" si="7"/>
        <v>7.325</v>
      </c>
      <c r="AL9" s="6">
        <v>6.2</v>
      </c>
      <c r="AM9" s="9">
        <f t="shared" si="8"/>
        <v>7.04375</v>
      </c>
      <c r="AO9" s="6">
        <v>7.9</v>
      </c>
      <c r="AP9" s="6">
        <v>8.3</v>
      </c>
      <c r="AQ9" s="6">
        <v>7.59</v>
      </c>
      <c r="AR9" s="7">
        <f t="shared" si="9"/>
        <v>7.803</v>
      </c>
      <c r="AS9" s="6">
        <v>6.8</v>
      </c>
      <c r="AT9" s="6">
        <v>0</v>
      </c>
      <c r="AU9" s="10">
        <f t="shared" si="10"/>
        <v>7.5765</v>
      </c>
      <c r="AV9" s="10">
        <f t="shared" si="11"/>
        <v>7.310125</v>
      </c>
      <c r="AX9" s="6"/>
      <c r="AY9" s="6"/>
      <c r="AZ9" s="6"/>
      <c r="BA9" s="6"/>
      <c r="BB9" s="6"/>
      <c r="BC9" s="6"/>
      <c r="BD9" s="6"/>
      <c r="BE9" s="6"/>
      <c r="BF9" s="7">
        <f t="shared" si="12"/>
        <v>0</v>
      </c>
      <c r="BG9" s="8">
        <f t="shared" si="13"/>
        <v>0</v>
      </c>
      <c r="BH9" s="6"/>
      <c r="BI9" s="9">
        <f t="shared" si="14"/>
        <v>0</v>
      </c>
      <c r="BK9" s="6"/>
      <c r="BL9" s="6"/>
      <c r="BM9" s="6"/>
      <c r="BN9" s="7">
        <f t="shared" si="15"/>
        <v>0</v>
      </c>
      <c r="BO9" s="6"/>
      <c r="BP9" s="6"/>
      <c r="BQ9" s="10">
        <f t="shared" si="16"/>
        <v>0</v>
      </c>
      <c r="BR9" s="10">
        <f t="shared" si="17"/>
        <v>0</v>
      </c>
      <c r="BT9" s="10">
        <f t="shared" si="18"/>
        <v>6.545</v>
      </c>
      <c r="BU9" s="10">
        <f t="shared" si="19"/>
        <v>7.310125</v>
      </c>
      <c r="BV9" s="10"/>
      <c r="BW9" s="10">
        <f t="shared" si="20"/>
        <v>6.9275625000000005</v>
      </c>
    </row>
    <row r="10" spans="1:75" ht="12.75">
      <c r="A10" s="18">
        <v>57</v>
      </c>
      <c r="B10" s="18" t="s">
        <v>48</v>
      </c>
      <c r="C10" s="18" t="s">
        <v>56</v>
      </c>
      <c r="D10" s="18" t="s">
        <v>66</v>
      </c>
      <c r="E10" s="18"/>
      <c r="F10" s="6">
        <v>5.5</v>
      </c>
      <c r="G10" s="6">
        <v>6</v>
      </c>
      <c r="H10" s="6">
        <v>5.5</v>
      </c>
      <c r="I10" s="6">
        <v>5.5</v>
      </c>
      <c r="J10" s="6">
        <v>5</v>
      </c>
      <c r="K10" s="6">
        <v>4</v>
      </c>
      <c r="L10" s="6">
        <v>5</v>
      </c>
      <c r="M10" s="6">
        <v>5</v>
      </c>
      <c r="N10" s="7">
        <f t="shared" si="0"/>
        <v>41.5</v>
      </c>
      <c r="O10" s="8">
        <f t="shared" si="1"/>
        <v>5.1875</v>
      </c>
      <c r="P10" s="6">
        <v>6</v>
      </c>
      <c r="Q10" s="9">
        <f t="shared" si="2"/>
        <v>5.390625</v>
      </c>
      <c r="S10" s="6">
        <v>5.9</v>
      </c>
      <c r="T10" s="6">
        <v>4.2</v>
      </c>
      <c r="U10" s="6">
        <v>7.4</v>
      </c>
      <c r="V10" s="7">
        <f t="shared" si="3"/>
        <v>6.4399999999999995</v>
      </c>
      <c r="W10" s="6">
        <v>6</v>
      </c>
      <c r="X10" s="6">
        <v>0</v>
      </c>
      <c r="Y10" s="10">
        <f t="shared" si="4"/>
        <v>6.195</v>
      </c>
      <c r="Z10" s="10">
        <f t="shared" si="5"/>
        <v>5.7928125</v>
      </c>
      <c r="AB10" s="6">
        <v>6.7</v>
      </c>
      <c r="AC10" s="6">
        <v>6.8</v>
      </c>
      <c r="AD10" s="6">
        <v>6.2</v>
      </c>
      <c r="AE10" s="6">
        <v>5.8</v>
      </c>
      <c r="AF10" s="6">
        <v>6</v>
      </c>
      <c r="AG10" s="6">
        <v>5.4</v>
      </c>
      <c r="AH10" s="6">
        <v>6.8</v>
      </c>
      <c r="AI10" s="6">
        <v>6.2</v>
      </c>
      <c r="AJ10" s="7">
        <f t="shared" si="6"/>
        <v>49.9</v>
      </c>
      <c r="AK10" s="8">
        <f t="shared" si="7"/>
        <v>6.2375</v>
      </c>
      <c r="AL10" s="6">
        <v>6.4</v>
      </c>
      <c r="AM10" s="9">
        <f t="shared" si="8"/>
        <v>6.278124999999999</v>
      </c>
      <c r="AO10" s="6">
        <v>6.2</v>
      </c>
      <c r="AP10" s="6">
        <v>3.3</v>
      </c>
      <c r="AQ10" s="6">
        <v>7.6</v>
      </c>
      <c r="AR10" s="7">
        <f t="shared" si="9"/>
        <v>6.31</v>
      </c>
      <c r="AS10" s="6">
        <v>6.5</v>
      </c>
      <c r="AT10" s="6">
        <v>0</v>
      </c>
      <c r="AU10" s="10">
        <f t="shared" si="10"/>
        <v>6.33</v>
      </c>
      <c r="AV10" s="10">
        <f t="shared" si="11"/>
        <v>6.3040625</v>
      </c>
      <c r="AX10" s="6"/>
      <c r="AY10" s="6"/>
      <c r="AZ10" s="6"/>
      <c r="BA10" s="6"/>
      <c r="BB10" s="6"/>
      <c r="BC10" s="6"/>
      <c r="BD10" s="6"/>
      <c r="BE10" s="6"/>
      <c r="BF10" s="7">
        <f t="shared" si="12"/>
        <v>0</v>
      </c>
      <c r="BG10" s="8">
        <f t="shared" si="13"/>
        <v>0</v>
      </c>
      <c r="BH10" s="6"/>
      <c r="BI10" s="9">
        <f t="shared" si="14"/>
        <v>0</v>
      </c>
      <c r="BK10" s="6"/>
      <c r="BL10" s="6"/>
      <c r="BM10" s="6"/>
      <c r="BN10" s="7">
        <f t="shared" si="15"/>
        <v>0</v>
      </c>
      <c r="BO10" s="6"/>
      <c r="BP10" s="6"/>
      <c r="BQ10" s="10">
        <f t="shared" si="16"/>
        <v>0</v>
      </c>
      <c r="BR10" s="10">
        <f t="shared" si="17"/>
        <v>0</v>
      </c>
      <c r="BT10" s="10">
        <f t="shared" si="18"/>
        <v>5.7928125</v>
      </c>
      <c r="BU10" s="10">
        <f t="shared" si="19"/>
        <v>6.3040625</v>
      </c>
      <c r="BV10" s="10"/>
      <c r="BW10" s="10">
        <f t="shared" si="20"/>
        <v>6.0484375</v>
      </c>
    </row>
    <row r="11" spans="1:75" ht="12.75">
      <c r="A11" s="18">
        <v>9</v>
      </c>
      <c r="B11" s="18" t="s">
        <v>50</v>
      </c>
      <c r="C11" s="18" t="s">
        <v>51</v>
      </c>
      <c r="D11" s="18" t="s">
        <v>40</v>
      </c>
      <c r="E11" s="18" t="s">
        <v>52</v>
      </c>
      <c r="F11" s="6">
        <v>6.5</v>
      </c>
      <c r="G11" s="6">
        <v>6.5</v>
      </c>
      <c r="H11" s="6">
        <v>7</v>
      </c>
      <c r="I11" s="6">
        <v>5</v>
      </c>
      <c r="J11" s="6">
        <v>5.5</v>
      </c>
      <c r="K11" s="6">
        <v>4</v>
      </c>
      <c r="L11" s="6">
        <v>6.8</v>
      </c>
      <c r="M11" s="6">
        <v>5.5</v>
      </c>
      <c r="N11" s="7">
        <f t="shared" si="0"/>
        <v>46.8</v>
      </c>
      <c r="O11" s="8">
        <f t="shared" si="1"/>
        <v>5.85</v>
      </c>
      <c r="P11" s="6">
        <v>5</v>
      </c>
      <c r="Q11" s="9">
        <f t="shared" si="2"/>
        <v>5.637499999999999</v>
      </c>
      <c r="S11" s="6">
        <v>5.9</v>
      </c>
      <c r="T11" s="6">
        <v>3.8</v>
      </c>
      <c r="U11" s="6">
        <v>6.8</v>
      </c>
      <c r="V11" s="7">
        <f t="shared" si="3"/>
        <v>5.8999999999999995</v>
      </c>
      <c r="W11" s="6">
        <v>4.8</v>
      </c>
      <c r="X11" s="6">
        <v>0</v>
      </c>
      <c r="Y11" s="10">
        <f t="shared" si="4"/>
        <v>5.625</v>
      </c>
      <c r="Z11" s="10">
        <f t="shared" si="5"/>
        <v>5.63125</v>
      </c>
      <c r="AB11" s="6">
        <v>5.8</v>
      </c>
      <c r="AC11" s="6">
        <v>6.2</v>
      </c>
      <c r="AD11" s="6">
        <v>6.2</v>
      </c>
      <c r="AE11" s="6">
        <v>6.4</v>
      </c>
      <c r="AF11" s="6">
        <v>6.6</v>
      </c>
      <c r="AG11" s="6">
        <v>5.8</v>
      </c>
      <c r="AH11" s="6">
        <v>8.2</v>
      </c>
      <c r="AI11" s="6">
        <v>6.8</v>
      </c>
      <c r="AJ11" s="7">
        <f t="shared" si="6"/>
        <v>52</v>
      </c>
      <c r="AK11" s="8">
        <f t="shared" si="7"/>
        <v>6.5</v>
      </c>
      <c r="AL11" s="6">
        <v>5.2</v>
      </c>
      <c r="AM11" s="9">
        <f t="shared" si="8"/>
        <v>6.175</v>
      </c>
      <c r="AO11" s="6">
        <v>6.1</v>
      </c>
      <c r="AP11" s="6">
        <v>2.5</v>
      </c>
      <c r="AQ11" s="6">
        <v>6</v>
      </c>
      <c r="AR11" s="7">
        <f t="shared" si="9"/>
        <v>4.949999999999999</v>
      </c>
      <c r="AS11" s="6">
        <v>4.2</v>
      </c>
      <c r="AT11" s="6">
        <v>0</v>
      </c>
      <c r="AU11" s="10">
        <f t="shared" si="10"/>
        <v>5.05</v>
      </c>
      <c r="AV11" s="10">
        <f t="shared" si="11"/>
        <v>5.6125</v>
      </c>
      <c r="AX11" s="6"/>
      <c r="AY11" s="6"/>
      <c r="AZ11" s="6"/>
      <c r="BA11" s="6"/>
      <c r="BB11" s="6"/>
      <c r="BC11" s="6"/>
      <c r="BD11" s="6"/>
      <c r="BE11" s="6"/>
      <c r="BF11" s="7">
        <f t="shared" si="12"/>
        <v>0</v>
      </c>
      <c r="BG11" s="8">
        <f t="shared" si="13"/>
        <v>0</v>
      </c>
      <c r="BH11" s="6"/>
      <c r="BI11" s="9">
        <f t="shared" si="14"/>
        <v>0</v>
      </c>
      <c r="BK11" s="6"/>
      <c r="BL11" s="6"/>
      <c r="BM11" s="6"/>
      <c r="BN11" s="7">
        <f t="shared" si="15"/>
        <v>0</v>
      </c>
      <c r="BO11" s="6"/>
      <c r="BP11" s="6"/>
      <c r="BQ11" s="10">
        <f t="shared" si="16"/>
        <v>0</v>
      </c>
      <c r="BR11" s="10">
        <f t="shared" si="17"/>
        <v>0</v>
      </c>
      <c r="BT11" s="10">
        <f t="shared" si="18"/>
        <v>5.63125</v>
      </c>
      <c r="BU11" s="10">
        <f t="shared" si="19"/>
        <v>5.6125</v>
      </c>
      <c r="BV11" s="10"/>
      <c r="BW11" s="10">
        <f t="shared" si="20"/>
        <v>5.621874999999999</v>
      </c>
    </row>
    <row r="12" spans="1:75" ht="12.75">
      <c r="A12" s="12">
        <v>17</v>
      </c>
      <c r="B12" s="19" t="s">
        <v>60</v>
      </c>
      <c r="C12" s="20" t="s">
        <v>61</v>
      </c>
      <c r="D12" s="20" t="s">
        <v>49</v>
      </c>
      <c r="E12" s="21" t="s">
        <v>62</v>
      </c>
      <c r="F12" s="6">
        <v>4</v>
      </c>
      <c r="G12" s="6">
        <v>7</v>
      </c>
      <c r="H12" s="6">
        <v>5.5</v>
      </c>
      <c r="I12" s="6">
        <v>3</v>
      </c>
      <c r="J12" s="6">
        <v>4</v>
      </c>
      <c r="K12" s="6">
        <v>4</v>
      </c>
      <c r="L12" s="6">
        <v>6</v>
      </c>
      <c r="M12" s="6">
        <v>5</v>
      </c>
      <c r="N12" s="7">
        <f t="shared" si="0"/>
        <v>38.5</v>
      </c>
      <c r="O12" s="8">
        <f t="shared" si="1"/>
        <v>4.8125</v>
      </c>
      <c r="P12" s="6">
        <v>5.8</v>
      </c>
      <c r="Q12" s="9">
        <f t="shared" si="2"/>
        <v>5.059375</v>
      </c>
      <c r="S12" s="6">
        <v>4.1</v>
      </c>
      <c r="T12" s="6">
        <v>1.2</v>
      </c>
      <c r="U12" s="6">
        <v>7.4</v>
      </c>
      <c r="V12" s="7">
        <f t="shared" si="3"/>
        <v>5.54</v>
      </c>
      <c r="W12" s="6">
        <v>5.5</v>
      </c>
      <c r="X12" s="6">
        <v>0</v>
      </c>
      <c r="Y12" s="10">
        <f t="shared" si="4"/>
        <v>5.17</v>
      </c>
      <c r="Z12" s="10">
        <f t="shared" si="5"/>
        <v>5.1146875000000005</v>
      </c>
      <c r="AB12" s="6">
        <v>5.4</v>
      </c>
      <c r="AC12" s="6">
        <v>6.2</v>
      </c>
      <c r="AD12" s="6">
        <v>5.8</v>
      </c>
      <c r="AE12" s="6">
        <v>5.6</v>
      </c>
      <c r="AF12" s="6">
        <v>5.6</v>
      </c>
      <c r="AG12" s="6">
        <v>5.4</v>
      </c>
      <c r="AH12" s="6">
        <v>6.6</v>
      </c>
      <c r="AI12" s="6">
        <v>4.8</v>
      </c>
      <c r="AJ12" s="7">
        <f t="shared" si="6"/>
        <v>45.4</v>
      </c>
      <c r="AK12" s="8">
        <f t="shared" si="7"/>
        <v>5.675</v>
      </c>
      <c r="AL12" s="6">
        <v>4.2</v>
      </c>
      <c r="AM12" s="9">
        <f t="shared" si="8"/>
        <v>5.3062499999999995</v>
      </c>
      <c r="AO12" s="6">
        <v>6.2</v>
      </c>
      <c r="AP12" s="6">
        <v>5.2</v>
      </c>
      <c r="AQ12" s="6">
        <v>4.86</v>
      </c>
      <c r="AR12" s="7">
        <f t="shared" si="9"/>
        <v>4.962</v>
      </c>
      <c r="AS12" s="6">
        <v>5.2</v>
      </c>
      <c r="AT12" s="6">
        <v>0</v>
      </c>
      <c r="AU12" s="10">
        <f t="shared" si="10"/>
        <v>5.3309999999999995</v>
      </c>
      <c r="AV12" s="10">
        <f t="shared" si="11"/>
        <v>5.318624999999999</v>
      </c>
      <c r="AX12" s="6"/>
      <c r="AY12" s="6"/>
      <c r="AZ12" s="6"/>
      <c r="BA12" s="6"/>
      <c r="BB12" s="6"/>
      <c r="BC12" s="6"/>
      <c r="BD12" s="6"/>
      <c r="BE12" s="6"/>
      <c r="BF12" s="7">
        <f t="shared" si="12"/>
        <v>0</v>
      </c>
      <c r="BG12" s="8">
        <f t="shared" si="13"/>
        <v>0</v>
      </c>
      <c r="BH12" s="6"/>
      <c r="BI12" s="9">
        <f t="shared" si="14"/>
        <v>0</v>
      </c>
      <c r="BK12" s="6"/>
      <c r="BL12" s="6"/>
      <c r="BM12" s="6"/>
      <c r="BN12" s="7">
        <f t="shared" si="15"/>
        <v>0</v>
      </c>
      <c r="BO12" s="6"/>
      <c r="BP12" s="6"/>
      <c r="BQ12" s="10">
        <f t="shared" si="16"/>
        <v>0</v>
      </c>
      <c r="BR12" s="10">
        <f t="shared" si="17"/>
        <v>0</v>
      </c>
      <c r="BT12" s="10">
        <f t="shared" si="18"/>
        <v>5.1146875000000005</v>
      </c>
      <c r="BU12" s="10">
        <f t="shared" si="19"/>
        <v>5.318624999999999</v>
      </c>
      <c r="BV12" s="10"/>
      <c r="BW12" s="10">
        <f t="shared" si="20"/>
        <v>5.21665625</v>
      </c>
    </row>
    <row r="13" spans="1:75" ht="12.75">
      <c r="A13" s="12">
        <v>18</v>
      </c>
      <c r="B13" s="19" t="s">
        <v>63</v>
      </c>
      <c r="C13" s="20" t="s">
        <v>61</v>
      </c>
      <c r="D13" s="20" t="s">
        <v>49</v>
      </c>
      <c r="E13" s="21" t="s">
        <v>62</v>
      </c>
      <c r="F13" s="6">
        <v>4.5</v>
      </c>
      <c r="G13" s="6">
        <v>6.5</v>
      </c>
      <c r="H13" s="6">
        <v>5</v>
      </c>
      <c r="I13" s="6">
        <v>4</v>
      </c>
      <c r="J13" s="6">
        <v>5.5</v>
      </c>
      <c r="K13" s="6">
        <v>6</v>
      </c>
      <c r="L13" s="6">
        <v>6.5</v>
      </c>
      <c r="M13" s="6">
        <v>5</v>
      </c>
      <c r="N13" s="7">
        <f t="shared" si="0"/>
        <v>43</v>
      </c>
      <c r="O13" s="8">
        <f t="shared" si="1"/>
        <v>5.375</v>
      </c>
      <c r="P13" s="6">
        <v>6</v>
      </c>
      <c r="Q13" s="9">
        <f t="shared" si="2"/>
        <v>5.53125</v>
      </c>
      <c r="S13" s="6">
        <v>5.8</v>
      </c>
      <c r="T13" s="6">
        <v>5.6</v>
      </c>
      <c r="U13" s="6">
        <v>6.5</v>
      </c>
      <c r="V13" s="7">
        <f t="shared" si="3"/>
        <v>6.2299999999999995</v>
      </c>
      <c r="W13" s="6">
        <v>5</v>
      </c>
      <c r="X13" s="6">
        <v>0</v>
      </c>
      <c r="Y13" s="10">
        <f t="shared" si="4"/>
        <v>5.8149999999999995</v>
      </c>
      <c r="Z13" s="10">
        <f t="shared" si="5"/>
        <v>5.673125</v>
      </c>
      <c r="AB13" s="6">
        <v>6.4</v>
      </c>
      <c r="AC13" s="6">
        <v>6.5</v>
      </c>
      <c r="AD13" s="6">
        <v>5.8</v>
      </c>
      <c r="AE13" s="6">
        <v>5.8</v>
      </c>
      <c r="AF13" s="6">
        <v>6</v>
      </c>
      <c r="AG13" s="6">
        <v>6.5</v>
      </c>
      <c r="AH13" s="6">
        <v>5.8</v>
      </c>
      <c r="AI13" s="6">
        <v>5.5</v>
      </c>
      <c r="AJ13" s="7">
        <f t="shared" si="6"/>
        <v>48.3</v>
      </c>
      <c r="AK13" s="8">
        <f t="shared" si="7"/>
        <v>6.0375</v>
      </c>
      <c r="AL13" s="6">
        <v>4.5</v>
      </c>
      <c r="AM13" s="9">
        <f t="shared" si="8"/>
        <v>5.653124999999999</v>
      </c>
      <c r="AO13" s="6">
        <v>5.9</v>
      </c>
      <c r="AP13" s="6">
        <v>3.6</v>
      </c>
      <c r="AQ13" s="6">
        <v>7.4</v>
      </c>
      <c r="AR13" s="7">
        <f t="shared" si="9"/>
        <v>6.26</v>
      </c>
      <c r="AS13" s="6">
        <v>4.2</v>
      </c>
      <c r="AT13" s="6">
        <v>0</v>
      </c>
      <c r="AU13" s="10">
        <f t="shared" si="10"/>
        <v>5.655</v>
      </c>
      <c r="AV13" s="10">
        <f t="shared" si="11"/>
        <v>5.6540625</v>
      </c>
      <c r="AX13" s="6"/>
      <c r="AY13" s="6"/>
      <c r="AZ13" s="6"/>
      <c r="BA13" s="6"/>
      <c r="BB13" s="6"/>
      <c r="BC13" s="6"/>
      <c r="BD13" s="6"/>
      <c r="BE13" s="6"/>
      <c r="BF13" s="7">
        <f t="shared" si="12"/>
        <v>0</v>
      </c>
      <c r="BG13" s="8">
        <f t="shared" si="13"/>
        <v>0</v>
      </c>
      <c r="BH13" s="6"/>
      <c r="BI13" s="9">
        <f t="shared" si="14"/>
        <v>0</v>
      </c>
      <c r="BK13" s="6"/>
      <c r="BL13" s="6"/>
      <c r="BM13" s="6"/>
      <c r="BN13" s="7">
        <f t="shared" si="15"/>
        <v>0</v>
      </c>
      <c r="BO13" s="6"/>
      <c r="BP13" s="6"/>
      <c r="BQ13" s="10">
        <f t="shared" si="16"/>
        <v>0</v>
      </c>
      <c r="BR13" s="10">
        <f t="shared" si="17"/>
        <v>0</v>
      </c>
      <c r="BT13" s="10">
        <f t="shared" si="18"/>
        <v>5.673125</v>
      </c>
      <c r="BU13" s="10">
        <f t="shared" si="19"/>
        <v>5.6540625</v>
      </c>
      <c r="BV13" s="10"/>
      <c r="BW13" s="10">
        <f t="shared" si="20"/>
        <v>5.66359375</v>
      </c>
    </row>
    <row r="14" spans="1:75" ht="12.75">
      <c r="A14" s="18">
        <v>14</v>
      </c>
      <c r="B14" s="18" t="s">
        <v>59</v>
      </c>
      <c r="C14" s="18" t="s">
        <v>56</v>
      </c>
      <c r="D14" s="18" t="s">
        <v>66</v>
      </c>
      <c r="E14" s="18" t="s">
        <v>43</v>
      </c>
      <c r="F14" s="6">
        <v>6.5</v>
      </c>
      <c r="G14" s="6">
        <v>6.5</v>
      </c>
      <c r="H14" s="6">
        <v>5.8</v>
      </c>
      <c r="I14" s="6">
        <v>5</v>
      </c>
      <c r="J14" s="6">
        <v>5</v>
      </c>
      <c r="K14" s="6">
        <v>5.8</v>
      </c>
      <c r="L14" s="6">
        <v>7</v>
      </c>
      <c r="M14" s="6">
        <v>6</v>
      </c>
      <c r="N14" s="7">
        <f t="shared" si="0"/>
        <v>47.6</v>
      </c>
      <c r="O14" s="8">
        <f t="shared" si="1"/>
        <v>5.95</v>
      </c>
      <c r="P14" s="6">
        <v>7</v>
      </c>
      <c r="Q14" s="9">
        <f t="shared" si="2"/>
        <v>6.2125</v>
      </c>
      <c r="S14" s="6">
        <v>6</v>
      </c>
      <c r="T14" s="6">
        <v>7.5</v>
      </c>
      <c r="U14" s="6">
        <v>6.93</v>
      </c>
      <c r="V14" s="7">
        <f t="shared" si="3"/>
        <v>7.100999999999999</v>
      </c>
      <c r="W14" s="6">
        <v>7</v>
      </c>
      <c r="X14" s="6">
        <v>0</v>
      </c>
      <c r="Y14" s="10">
        <f t="shared" si="4"/>
        <v>6.8004999999999995</v>
      </c>
      <c r="Z14" s="10">
        <f t="shared" si="5"/>
        <v>6.5065</v>
      </c>
      <c r="AB14" s="6">
        <v>7.2</v>
      </c>
      <c r="AC14" s="6">
        <v>7.2</v>
      </c>
      <c r="AD14" s="6">
        <v>6.8</v>
      </c>
      <c r="AE14" s="6">
        <v>6.8</v>
      </c>
      <c r="AF14" s="6">
        <v>7.4</v>
      </c>
      <c r="AG14" s="6">
        <v>5.8</v>
      </c>
      <c r="AH14" s="6">
        <v>8.2</v>
      </c>
      <c r="AI14" s="6">
        <v>5.2</v>
      </c>
      <c r="AJ14" s="7">
        <f t="shared" si="6"/>
        <v>54.599999999999994</v>
      </c>
      <c r="AK14" s="8">
        <f t="shared" si="7"/>
        <v>6.824999999999999</v>
      </c>
      <c r="AL14" s="6">
        <v>6.8</v>
      </c>
      <c r="AM14" s="9">
        <f t="shared" si="8"/>
        <v>6.81875</v>
      </c>
      <c r="AO14" s="6">
        <v>6.8</v>
      </c>
      <c r="AP14" s="6">
        <v>6</v>
      </c>
      <c r="AQ14" s="6">
        <v>7.2</v>
      </c>
      <c r="AR14" s="7">
        <f t="shared" si="9"/>
        <v>6.84</v>
      </c>
      <c r="AS14" s="6">
        <v>6.8</v>
      </c>
      <c r="AT14" s="6">
        <v>0</v>
      </c>
      <c r="AU14" s="10">
        <f t="shared" si="10"/>
        <v>6.82</v>
      </c>
      <c r="AV14" s="10">
        <f t="shared" si="11"/>
        <v>6.819375</v>
      </c>
      <c r="AX14" s="6"/>
      <c r="AY14" s="6"/>
      <c r="AZ14" s="6"/>
      <c r="BA14" s="6"/>
      <c r="BB14" s="6"/>
      <c r="BC14" s="6"/>
      <c r="BD14" s="6"/>
      <c r="BE14" s="6"/>
      <c r="BF14" s="7">
        <f t="shared" si="12"/>
        <v>0</v>
      </c>
      <c r="BG14" s="8">
        <f t="shared" si="13"/>
        <v>0</v>
      </c>
      <c r="BH14" s="6"/>
      <c r="BI14" s="9">
        <f t="shared" si="14"/>
        <v>0</v>
      </c>
      <c r="BK14" s="6"/>
      <c r="BL14" s="6"/>
      <c r="BM14" s="6"/>
      <c r="BN14" s="7">
        <f t="shared" si="15"/>
        <v>0</v>
      </c>
      <c r="BO14" s="6"/>
      <c r="BP14" s="6"/>
      <c r="BQ14" s="10">
        <f t="shared" si="16"/>
        <v>0</v>
      </c>
      <c r="BR14" s="10">
        <f t="shared" si="17"/>
        <v>0</v>
      </c>
      <c r="BT14" s="10">
        <f t="shared" si="18"/>
        <v>6.5065</v>
      </c>
      <c r="BU14" s="10">
        <f t="shared" si="19"/>
        <v>6.819375</v>
      </c>
      <c r="BV14" s="10"/>
      <c r="BW14" s="10">
        <f t="shared" si="20"/>
        <v>6.6629375</v>
      </c>
    </row>
    <row r="18" spans="1:5" ht="12.75">
      <c r="A18" s="54" t="s">
        <v>190</v>
      </c>
      <c r="B18" s="54"/>
      <c r="C18" s="54"/>
      <c r="D18" s="54"/>
      <c r="E18" s="54"/>
    </row>
    <row r="19" spans="1:75" ht="12.75">
      <c r="A19" s="18">
        <v>43</v>
      </c>
      <c r="B19" s="18" t="s">
        <v>54</v>
      </c>
      <c r="C19" s="18" t="s">
        <v>65</v>
      </c>
      <c r="D19" s="18" t="s">
        <v>38</v>
      </c>
      <c r="E19" s="18" t="s">
        <v>39</v>
      </c>
      <c r="F19" s="6">
        <v>5.8</v>
      </c>
      <c r="G19" s="6">
        <v>4.8</v>
      </c>
      <c r="H19" s="6">
        <v>5</v>
      </c>
      <c r="I19" s="6">
        <v>4</v>
      </c>
      <c r="J19" s="6">
        <v>5.5</v>
      </c>
      <c r="K19" s="6">
        <v>6.5</v>
      </c>
      <c r="L19" s="6">
        <v>6</v>
      </c>
      <c r="M19" s="6">
        <v>6</v>
      </c>
      <c r="N19" s="7">
        <f aca="true" t="shared" si="21" ref="N19:N26">SUM(F19:M19)</f>
        <v>43.6</v>
      </c>
      <c r="O19" s="8">
        <f aca="true" t="shared" si="22" ref="O19:O26">N19/8</f>
        <v>5.45</v>
      </c>
      <c r="P19" s="6">
        <v>5.5</v>
      </c>
      <c r="Q19" s="9">
        <f aca="true" t="shared" si="23" ref="Q19:Q26">(O19*0.75)+(P19*0.25)</f>
        <v>5.4625</v>
      </c>
      <c r="S19" s="6">
        <v>5.8</v>
      </c>
      <c r="T19" s="6">
        <v>4.5</v>
      </c>
      <c r="U19" s="6">
        <v>6.83</v>
      </c>
      <c r="V19" s="7">
        <f aca="true" t="shared" si="24" ref="V19:V26">(T19*0.3)+(U19*0.7)</f>
        <v>6.130999999999999</v>
      </c>
      <c r="W19" s="6">
        <v>5</v>
      </c>
      <c r="X19" s="6">
        <v>0</v>
      </c>
      <c r="Y19" s="10">
        <f aca="true" t="shared" si="25" ref="Y19:Y26">(S19*0.25)+(V19*0.5)+(W19*0.25)-(X19)</f>
        <v>5.765499999999999</v>
      </c>
      <c r="Z19" s="10">
        <f aca="true" t="shared" si="26" ref="Z19:Z26">(Q19+Y19)/2</f>
        <v>5.614</v>
      </c>
      <c r="AB19" s="6">
        <v>5.8</v>
      </c>
      <c r="AC19" s="6">
        <v>6</v>
      </c>
      <c r="AD19" s="6">
        <v>6.2</v>
      </c>
      <c r="AE19" s="6">
        <v>5.6</v>
      </c>
      <c r="AF19" s="6">
        <v>6.6</v>
      </c>
      <c r="AG19" s="6">
        <v>6.2</v>
      </c>
      <c r="AH19" s="6">
        <v>7</v>
      </c>
      <c r="AI19" s="6">
        <v>6.8</v>
      </c>
      <c r="AJ19" s="7">
        <f aca="true" t="shared" si="27" ref="AJ19:AJ26">SUM(AB19:AI19)</f>
        <v>50.2</v>
      </c>
      <c r="AK19" s="8">
        <f aca="true" t="shared" si="28" ref="AK19:AK26">AJ19/8</f>
        <v>6.275</v>
      </c>
      <c r="AL19" s="6">
        <v>4.8</v>
      </c>
      <c r="AM19" s="9">
        <f aca="true" t="shared" si="29" ref="AM19:AM26">(AK19*0.75)+(AL19*0.25)</f>
        <v>5.906250000000001</v>
      </c>
      <c r="AO19" s="6">
        <v>6.7</v>
      </c>
      <c r="AP19" s="6">
        <v>4.6</v>
      </c>
      <c r="AQ19" s="6">
        <v>7.46</v>
      </c>
      <c r="AR19" s="7">
        <f aca="true" t="shared" si="30" ref="AR19:AR26">(AP19*0.3)+(AQ19*0.7)</f>
        <v>6.601999999999999</v>
      </c>
      <c r="AS19" s="6">
        <v>4</v>
      </c>
      <c r="AT19" s="6">
        <v>0</v>
      </c>
      <c r="AU19" s="10">
        <f aca="true" t="shared" si="31" ref="AU19:AU26">(AO19*0.25)+(AR19*0.5)+(AS19*0.25)-(AT19)</f>
        <v>5.976</v>
      </c>
      <c r="AV19" s="10">
        <f aca="true" t="shared" si="32" ref="AV19:AV26">(AM19+AU19)/2</f>
        <v>5.941125</v>
      </c>
      <c r="AX19" s="6"/>
      <c r="AY19" s="6"/>
      <c r="AZ19" s="6"/>
      <c r="BA19" s="6"/>
      <c r="BB19" s="6"/>
      <c r="BC19" s="6"/>
      <c r="BD19" s="6"/>
      <c r="BE19" s="6"/>
      <c r="BF19" s="7">
        <f aca="true" t="shared" si="33" ref="BF19:BF26">SUM(AX19:BE19)</f>
        <v>0</v>
      </c>
      <c r="BG19" s="8">
        <f aca="true" t="shared" si="34" ref="BG19:BG26">BF19/8</f>
        <v>0</v>
      </c>
      <c r="BH19" s="6"/>
      <c r="BI19" s="9">
        <f aca="true" t="shared" si="35" ref="BI19:BI26">(BG19*0.75)+(BH19*0.25)</f>
        <v>0</v>
      </c>
      <c r="BK19" s="6"/>
      <c r="BL19" s="6"/>
      <c r="BM19" s="6"/>
      <c r="BN19" s="7">
        <f aca="true" t="shared" si="36" ref="BN19:BN26">(BL19*0.3)+(BM19*0.7)</f>
        <v>0</v>
      </c>
      <c r="BO19" s="6"/>
      <c r="BP19" s="6"/>
      <c r="BQ19" s="10">
        <f aca="true" t="shared" si="37" ref="BQ19:BQ26">(BK19*0.25)+(BN19*0.5)+(BO19*0.25)-(BP19)</f>
        <v>0</v>
      </c>
      <c r="BR19" s="10">
        <f aca="true" t="shared" si="38" ref="BR19:BR26">(BI19+BQ19)/2</f>
        <v>0</v>
      </c>
      <c r="BT19" s="10">
        <f aca="true" t="shared" si="39" ref="BT19:BT26">Z19</f>
        <v>5.614</v>
      </c>
      <c r="BU19" s="10">
        <f aca="true" t="shared" si="40" ref="BU19:BU26">AV19</f>
        <v>5.941125</v>
      </c>
      <c r="BV19" s="10"/>
      <c r="BW19" s="10">
        <f aca="true" t="shared" si="41" ref="BW19:BW26">AVERAGE(BT19:BV19)</f>
        <v>5.7775625</v>
      </c>
    </row>
    <row r="20" spans="1:75" ht="12.75">
      <c r="A20" s="12">
        <v>55</v>
      </c>
      <c r="B20" s="19" t="s">
        <v>53</v>
      </c>
      <c r="C20" s="20" t="s">
        <v>44</v>
      </c>
      <c r="D20" s="20" t="s">
        <v>37</v>
      </c>
      <c r="E20" s="21" t="s">
        <v>39</v>
      </c>
      <c r="F20" s="6">
        <v>4</v>
      </c>
      <c r="G20" s="6">
        <v>5</v>
      </c>
      <c r="H20" s="6">
        <v>5.5</v>
      </c>
      <c r="I20" s="6">
        <v>5</v>
      </c>
      <c r="J20" s="6">
        <v>5</v>
      </c>
      <c r="K20" s="6">
        <v>3.5</v>
      </c>
      <c r="L20" s="6">
        <v>0</v>
      </c>
      <c r="M20" s="6">
        <v>4.5</v>
      </c>
      <c r="N20" s="7">
        <f t="shared" si="21"/>
        <v>32.5</v>
      </c>
      <c r="O20" s="8">
        <f t="shared" si="22"/>
        <v>4.0625</v>
      </c>
      <c r="P20" s="6">
        <v>6</v>
      </c>
      <c r="Q20" s="9">
        <f t="shared" si="23"/>
        <v>4.546875</v>
      </c>
      <c r="S20" s="6">
        <v>5.3</v>
      </c>
      <c r="T20" s="6">
        <v>0.4</v>
      </c>
      <c r="U20" s="6">
        <v>4.57</v>
      </c>
      <c r="V20" s="7">
        <f t="shared" si="24"/>
        <v>3.319</v>
      </c>
      <c r="W20" s="6">
        <v>4.5</v>
      </c>
      <c r="X20" s="6">
        <v>0</v>
      </c>
      <c r="Y20" s="10">
        <f t="shared" si="25"/>
        <v>4.1095</v>
      </c>
      <c r="Z20" s="10">
        <f t="shared" si="26"/>
        <v>4.3281875</v>
      </c>
      <c r="AB20" s="6">
        <v>5.2</v>
      </c>
      <c r="AC20" s="6">
        <v>5.8</v>
      </c>
      <c r="AD20" s="6">
        <v>6</v>
      </c>
      <c r="AE20" s="6">
        <v>5.8</v>
      </c>
      <c r="AF20" s="6">
        <v>6</v>
      </c>
      <c r="AG20" s="6">
        <v>4.8</v>
      </c>
      <c r="AH20" s="6">
        <v>5.4</v>
      </c>
      <c r="AI20" s="6">
        <v>5.8</v>
      </c>
      <c r="AJ20" s="7">
        <f t="shared" si="27"/>
        <v>44.8</v>
      </c>
      <c r="AK20" s="8">
        <f t="shared" si="28"/>
        <v>5.6</v>
      </c>
      <c r="AL20" s="6">
        <v>5.2</v>
      </c>
      <c r="AM20" s="9">
        <f t="shared" si="29"/>
        <v>5.499999999999999</v>
      </c>
      <c r="AO20" s="6">
        <v>5.5</v>
      </c>
      <c r="AP20" s="6">
        <v>1.6</v>
      </c>
      <c r="AQ20" s="6">
        <v>6.45</v>
      </c>
      <c r="AR20" s="7">
        <f t="shared" si="30"/>
        <v>4.994999999999999</v>
      </c>
      <c r="AS20" s="6">
        <v>4.8</v>
      </c>
      <c r="AT20" s="6">
        <v>0</v>
      </c>
      <c r="AU20" s="10">
        <f t="shared" si="31"/>
        <v>5.0725</v>
      </c>
      <c r="AV20" s="10">
        <f t="shared" si="32"/>
        <v>5.286249999999999</v>
      </c>
      <c r="AX20" s="6"/>
      <c r="AY20" s="6"/>
      <c r="AZ20" s="6"/>
      <c r="BA20" s="6"/>
      <c r="BB20" s="6"/>
      <c r="BC20" s="6"/>
      <c r="BD20" s="6"/>
      <c r="BE20" s="6"/>
      <c r="BF20" s="7">
        <f t="shared" si="33"/>
        <v>0</v>
      </c>
      <c r="BG20" s="8">
        <f t="shared" si="34"/>
        <v>0</v>
      </c>
      <c r="BH20" s="6"/>
      <c r="BI20" s="9">
        <f t="shared" si="35"/>
        <v>0</v>
      </c>
      <c r="BK20" s="6"/>
      <c r="BL20" s="6"/>
      <c r="BM20" s="6"/>
      <c r="BN20" s="7">
        <f t="shared" si="36"/>
        <v>0</v>
      </c>
      <c r="BO20" s="6"/>
      <c r="BP20" s="6"/>
      <c r="BQ20" s="10">
        <f t="shared" si="37"/>
        <v>0</v>
      </c>
      <c r="BR20" s="10">
        <f t="shared" si="38"/>
        <v>0</v>
      </c>
      <c r="BT20" s="10">
        <f t="shared" si="39"/>
        <v>4.3281875</v>
      </c>
      <c r="BU20" s="10">
        <f t="shared" si="40"/>
        <v>5.286249999999999</v>
      </c>
      <c r="BV20" s="10"/>
      <c r="BW20" s="10">
        <f t="shared" si="41"/>
        <v>4.80721875</v>
      </c>
    </row>
    <row r="21" spans="1:75" ht="12.75">
      <c r="A21" s="18">
        <v>2</v>
      </c>
      <c r="B21" s="18" t="s">
        <v>55</v>
      </c>
      <c r="C21" s="18" t="s">
        <v>56</v>
      </c>
      <c r="D21" s="18" t="s">
        <v>66</v>
      </c>
      <c r="E21" s="18" t="s">
        <v>58</v>
      </c>
      <c r="F21" s="6">
        <v>6.8</v>
      </c>
      <c r="G21" s="6">
        <v>6.5</v>
      </c>
      <c r="H21" s="6">
        <v>7.5</v>
      </c>
      <c r="I21" s="6">
        <v>6.5</v>
      </c>
      <c r="J21" s="6">
        <v>7</v>
      </c>
      <c r="K21" s="6">
        <v>6.2</v>
      </c>
      <c r="L21" s="6">
        <v>8</v>
      </c>
      <c r="M21" s="6">
        <v>6</v>
      </c>
      <c r="N21" s="7">
        <f t="shared" si="21"/>
        <v>54.5</v>
      </c>
      <c r="O21" s="8">
        <f t="shared" si="22"/>
        <v>6.8125</v>
      </c>
      <c r="P21" s="6">
        <v>6.5</v>
      </c>
      <c r="Q21" s="9">
        <f t="shared" si="23"/>
        <v>6.734375</v>
      </c>
      <c r="S21" s="6">
        <v>5.8</v>
      </c>
      <c r="T21" s="6">
        <v>9</v>
      </c>
      <c r="U21" s="6">
        <v>7.08</v>
      </c>
      <c r="V21" s="7">
        <f t="shared" si="24"/>
        <v>7.655999999999999</v>
      </c>
      <c r="W21" s="6">
        <v>6.5</v>
      </c>
      <c r="X21" s="6">
        <v>0</v>
      </c>
      <c r="Y21" s="10">
        <f t="shared" si="25"/>
        <v>6.903</v>
      </c>
      <c r="Z21" s="10">
        <f t="shared" si="26"/>
        <v>6.818687499999999</v>
      </c>
      <c r="AB21" s="6">
        <v>6.7</v>
      </c>
      <c r="AC21" s="6">
        <v>6.8</v>
      </c>
      <c r="AD21" s="6">
        <v>6.2</v>
      </c>
      <c r="AE21" s="6">
        <v>6.8</v>
      </c>
      <c r="AF21" s="6">
        <v>6.4</v>
      </c>
      <c r="AG21" s="6">
        <v>7.2</v>
      </c>
      <c r="AH21" s="6">
        <v>8</v>
      </c>
      <c r="AI21" s="6">
        <v>7.2</v>
      </c>
      <c r="AJ21" s="7">
        <f t="shared" si="27"/>
        <v>55.300000000000004</v>
      </c>
      <c r="AK21" s="8">
        <f t="shared" si="28"/>
        <v>6.9125000000000005</v>
      </c>
      <c r="AL21" s="6">
        <v>6.6</v>
      </c>
      <c r="AM21" s="9">
        <f t="shared" si="29"/>
        <v>6.834375</v>
      </c>
      <c r="AO21" s="6">
        <v>7.1</v>
      </c>
      <c r="AP21" s="6">
        <v>8.5</v>
      </c>
      <c r="AQ21" s="6">
        <v>6.17</v>
      </c>
      <c r="AR21" s="7">
        <f t="shared" si="30"/>
        <v>6.869</v>
      </c>
      <c r="AS21" s="6">
        <v>6.4</v>
      </c>
      <c r="AT21" s="6">
        <v>0</v>
      </c>
      <c r="AU21" s="10">
        <f t="shared" si="31"/>
        <v>6.8095</v>
      </c>
      <c r="AV21" s="10">
        <f t="shared" si="32"/>
        <v>6.8219375</v>
      </c>
      <c r="AX21" s="6"/>
      <c r="AY21" s="6"/>
      <c r="AZ21" s="6"/>
      <c r="BA21" s="6"/>
      <c r="BB21" s="6"/>
      <c r="BC21" s="6"/>
      <c r="BD21" s="6"/>
      <c r="BE21" s="6"/>
      <c r="BF21" s="7">
        <f t="shared" si="33"/>
        <v>0</v>
      </c>
      <c r="BG21" s="8">
        <f t="shared" si="34"/>
        <v>0</v>
      </c>
      <c r="BH21" s="6"/>
      <c r="BI21" s="9">
        <f t="shared" si="35"/>
        <v>0</v>
      </c>
      <c r="BK21" s="6"/>
      <c r="BL21" s="6"/>
      <c r="BM21" s="6"/>
      <c r="BN21" s="7">
        <f t="shared" si="36"/>
        <v>0</v>
      </c>
      <c r="BO21" s="6"/>
      <c r="BP21" s="6"/>
      <c r="BQ21" s="10">
        <f t="shared" si="37"/>
        <v>0</v>
      </c>
      <c r="BR21" s="10">
        <f t="shared" si="38"/>
        <v>0</v>
      </c>
      <c r="BT21" s="10">
        <f t="shared" si="39"/>
        <v>6.818687499999999</v>
      </c>
      <c r="BU21" s="10">
        <f t="shared" si="40"/>
        <v>6.8219375</v>
      </c>
      <c r="BV21" s="10"/>
      <c r="BW21" s="10">
        <f t="shared" si="41"/>
        <v>6.8203125</v>
      </c>
    </row>
    <row r="22" spans="1:75" ht="12.75">
      <c r="A22" s="18">
        <v>57</v>
      </c>
      <c r="B22" s="18" t="s">
        <v>48</v>
      </c>
      <c r="C22" s="18" t="s">
        <v>56</v>
      </c>
      <c r="D22" s="18" t="s">
        <v>66</v>
      </c>
      <c r="E22" s="18"/>
      <c r="F22" s="6">
        <v>6</v>
      </c>
      <c r="G22" s="6">
        <v>6</v>
      </c>
      <c r="H22" s="6">
        <v>6</v>
      </c>
      <c r="I22" s="6">
        <v>6</v>
      </c>
      <c r="J22" s="6">
        <v>5.5</v>
      </c>
      <c r="K22" s="6">
        <v>5.4</v>
      </c>
      <c r="L22" s="6">
        <v>6.8</v>
      </c>
      <c r="M22" s="6">
        <v>5</v>
      </c>
      <c r="N22" s="7">
        <f t="shared" si="21"/>
        <v>46.699999999999996</v>
      </c>
      <c r="O22" s="8">
        <f t="shared" si="22"/>
        <v>5.8374999999999995</v>
      </c>
      <c r="P22" s="6">
        <v>6.5</v>
      </c>
      <c r="Q22" s="9">
        <f t="shared" si="23"/>
        <v>6.003125</v>
      </c>
      <c r="S22" s="6">
        <v>6</v>
      </c>
      <c r="T22" s="6">
        <v>4</v>
      </c>
      <c r="U22" s="6">
        <v>6.9</v>
      </c>
      <c r="V22" s="7">
        <f t="shared" si="24"/>
        <v>6.03</v>
      </c>
      <c r="W22" s="6">
        <v>6.5</v>
      </c>
      <c r="X22" s="6">
        <v>0</v>
      </c>
      <c r="Y22" s="10">
        <f t="shared" si="25"/>
        <v>6.140000000000001</v>
      </c>
      <c r="Z22" s="10">
        <f t="shared" si="26"/>
        <v>6.071562500000001</v>
      </c>
      <c r="AB22" s="6">
        <v>6.2</v>
      </c>
      <c r="AC22" s="6">
        <v>5.9</v>
      </c>
      <c r="AD22" s="6">
        <v>6.2</v>
      </c>
      <c r="AE22" s="6">
        <v>5.8</v>
      </c>
      <c r="AF22" s="6">
        <v>6.2</v>
      </c>
      <c r="AG22" s="6">
        <v>5.8</v>
      </c>
      <c r="AH22" s="6">
        <v>6.4</v>
      </c>
      <c r="AI22" s="6">
        <v>6</v>
      </c>
      <c r="AJ22" s="7">
        <f t="shared" si="27"/>
        <v>48.5</v>
      </c>
      <c r="AK22" s="8">
        <f t="shared" si="28"/>
        <v>6.0625</v>
      </c>
      <c r="AL22" s="6">
        <v>6</v>
      </c>
      <c r="AM22" s="9">
        <f t="shared" si="29"/>
        <v>6.046875</v>
      </c>
      <c r="AO22" s="6">
        <v>6.2</v>
      </c>
      <c r="AP22" s="6">
        <v>5</v>
      </c>
      <c r="AQ22" s="6">
        <v>7.46</v>
      </c>
      <c r="AR22" s="7">
        <f t="shared" si="30"/>
        <v>6.7219999999999995</v>
      </c>
      <c r="AS22" s="6">
        <v>6</v>
      </c>
      <c r="AT22" s="6">
        <v>0</v>
      </c>
      <c r="AU22" s="10">
        <f t="shared" si="31"/>
        <v>6.411</v>
      </c>
      <c r="AV22" s="10">
        <f t="shared" si="32"/>
        <v>6.2289375</v>
      </c>
      <c r="AX22" s="6"/>
      <c r="AY22" s="6"/>
      <c r="AZ22" s="6"/>
      <c r="BA22" s="6"/>
      <c r="BB22" s="6"/>
      <c r="BC22" s="6"/>
      <c r="BD22" s="6"/>
      <c r="BE22" s="6"/>
      <c r="BF22" s="7">
        <f t="shared" si="33"/>
        <v>0</v>
      </c>
      <c r="BG22" s="8">
        <f t="shared" si="34"/>
        <v>0</v>
      </c>
      <c r="BH22" s="6"/>
      <c r="BI22" s="9">
        <f t="shared" si="35"/>
        <v>0</v>
      </c>
      <c r="BK22" s="6"/>
      <c r="BL22" s="6"/>
      <c r="BM22" s="6"/>
      <c r="BN22" s="7">
        <f t="shared" si="36"/>
        <v>0</v>
      </c>
      <c r="BO22" s="6"/>
      <c r="BP22" s="6"/>
      <c r="BQ22" s="10">
        <f t="shared" si="37"/>
        <v>0</v>
      </c>
      <c r="BR22" s="10">
        <f t="shared" si="38"/>
        <v>0</v>
      </c>
      <c r="BT22" s="10">
        <f t="shared" si="39"/>
        <v>6.071562500000001</v>
      </c>
      <c r="BU22" s="10">
        <f t="shared" si="40"/>
        <v>6.2289375</v>
      </c>
      <c r="BV22" s="10"/>
      <c r="BW22" s="10">
        <f t="shared" si="41"/>
        <v>6.15025</v>
      </c>
    </row>
    <row r="23" spans="1:75" ht="12.75">
      <c r="A23" s="18">
        <v>9</v>
      </c>
      <c r="B23" s="18" t="s">
        <v>50</v>
      </c>
      <c r="C23" s="18" t="s">
        <v>51</v>
      </c>
      <c r="D23" s="18" t="s">
        <v>40</v>
      </c>
      <c r="E23" s="18" t="s">
        <v>52</v>
      </c>
      <c r="F23" s="6">
        <v>7</v>
      </c>
      <c r="G23" s="6">
        <v>7.2</v>
      </c>
      <c r="H23" s="6">
        <v>6.8</v>
      </c>
      <c r="I23" s="6">
        <v>5.5</v>
      </c>
      <c r="J23" s="6">
        <v>6.5</v>
      </c>
      <c r="K23" s="6">
        <v>6.5</v>
      </c>
      <c r="L23" s="6">
        <v>7.4</v>
      </c>
      <c r="M23" s="6">
        <v>6.5</v>
      </c>
      <c r="N23" s="7">
        <f t="shared" si="21"/>
        <v>53.4</v>
      </c>
      <c r="O23" s="8">
        <f t="shared" si="22"/>
        <v>6.675</v>
      </c>
      <c r="P23" s="6">
        <v>6.8</v>
      </c>
      <c r="Q23" s="9">
        <f t="shared" si="23"/>
        <v>6.70625</v>
      </c>
      <c r="S23" s="6">
        <v>6.6</v>
      </c>
      <c r="T23" s="6">
        <v>4.3</v>
      </c>
      <c r="U23" s="6">
        <v>7.27</v>
      </c>
      <c r="V23" s="7">
        <f t="shared" si="24"/>
        <v>6.379</v>
      </c>
      <c r="W23" s="6">
        <v>6.5</v>
      </c>
      <c r="X23" s="6">
        <v>0</v>
      </c>
      <c r="Y23" s="10">
        <f t="shared" si="25"/>
        <v>6.464499999999999</v>
      </c>
      <c r="Z23" s="10">
        <f t="shared" si="26"/>
        <v>6.585374999999999</v>
      </c>
      <c r="AB23" s="6">
        <v>6.6</v>
      </c>
      <c r="AC23" s="6">
        <v>6.2</v>
      </c>
      <c r="AD23" s="6">
        <v>6.2</v>
      </c>
      <c r="AE23" s="6">
        <v>6</v>
      </c>
      <c r="AF23" s="6">
        <v>6.6</v>
      </c>
      <c r="AG23" s="6">
        <v>6.5</v>
      </c>
      <c r="AH23" s="6">
        <v>7.6</v>
      </c>
      <c r="AI23" s="6">
        <v>7</v>
      </c>
      <c r="AJ23" s="7">
        <f t="shared" si="27"/>
        <v>52.7</v>
      </c>
      <c r="AK23" s="8">
        <f t="shared" si="28"/>
        <v>6.5875</v>
      </c>
      <c r="AL23" s="6">
        <v>6</v>
      </c>
      <c r="AM23" s="9">
        <f t="shared" si="29"/>
        <v>6.440625000000001</v>
      </c>
      <c r="AO23" s="6">
        <v>7.1</v>
      </c>
      <c r="AP23" s="6">
        <v>6</v>
      </c>
      <c r="AQ23" s="6">
        <v>7.4</v>
      </c>
      <c r="AR23" s="7">
        <f t="shared" si="30"/>
        <v>6.9799999999999995</v>
      </c>
      <c r="AS23" s="6">
        <v>6</v>
      </c>
      <c r="AT23" s="6">
        <v>0</v>
      </c>
      <c r="AU23" s="10">
        <f t="shared" si="31"/>
        <v>6.765</v>
      </c>
      <c r="AV23" s="10">
        <f t="shared" si="32"/>
        <v>6.602812500000001</v>
      </c>
      <c r="AX23" s="6"/>
      <c r="AY23" s="6"/>
      <c r="AZ23" s="6"/>
      <c r="BA23" s="6"/>
      <c r="BB23" s="6"/>
      <c r="BC23" s="6"/>
      <c r="BD23" s="6"/>
      <c r="BE23" s="6"/>
      <c r="BF23" s="7">
        <f t="shared" si="33"/>
        <v>0</v>
      </c>
      <c r="BG23" s="8">
        <f t="shared" si="34"/>
        <v>0</v>
      </c>
      <c r="BH23" s="6"/>
      <c r="BI23" s="9">
        <f t="shared" si="35"/>
        <v>0</v>
      </c>
      <c r="BK23" s="6"/>
      <c r="BL23" s="6"/>
      <c r="BM23" s="6"/>
      <c r="BN23" s="7">
        <f t="shared" si="36"/>
        <v>0</v>
      </c>
      <c r="BO23" s="6"/>
      <c r="BP23" s="6"/>
      <c r="BQ23" s="10">
        <f t="shared" si="37"/>
        <v>0</v>
      </c>
      <c r="BR23" s="10">
        <f t="shared" si="38"/>
        <v>0</v>
      </c>
      <c r="BT23" s="10">
        <f t="shared" si="39"/>
        <v>6.585374999999999</v>
      </c>
      <c r="BU23" s="10">
        <f t="shared" si="40"/>
        <v>6.602812500000001</v>
      </c>
      <c r="BV23" s="10"/>
      <c r="BW23" s="10">
        <f t="shared" si="41"/>
        <v>6.59409375</v>
      </c>
    </row>
    <row r="24" spans="1:75" ht="12.75">
      <c r="A24" s="12">
        <v>17</v>
      </c>
      <c r="B24" s="19" t="s">
        <v>60</v>
      </c>
      <c r="C24" s="20" t="s">
        <v>61</v>
      </c>
      <c r="D24" s="20" t="s">
        <v>49</v>
      </c>
      <c r="E24" s="21" t="s">
        <v>62</v>
      </c>
      <c r="F24" s="6">
        <v>4.8</v>
      </c>
      <c r="G24" s="6">
        <v>5.5</v>
      </c>
      <c r="H24" s="6">
        <v>6</v>
      </c>
      <c r="I24" s="6">
        <v>5.5</v>
      </c>
      <c r="J24" s="6">
        <v>5.5</v>
      </c>
      <c r="K24" s="6">
        <v>5.6</v>
      </c>
      <c r="L24" s="6">
        <v>4</v>
      </c>
      <c r="M24" s="6">
        <v>5</v>
      </c>
      <c r="N24" s="7">
        <f t="shared" si="21"/>
        <v>41.9</v>
      </c>
      <c r="O24" s="8">
        <f t="shared" si="22"/>
        <v>5.2375</v>
      </c>
      <c r="P24" s="6">
        <v>6.5</v>
      </c>
      <c r="Q24" s="9">
        <f t="shared" si="23"/>
        <v>5.553125</v>
      </c>
      <c r="S24" s="6">
        <v>6.5</v>
      </c>
      <c r="T24" s="6">
        <v>3.4</v>
      </c>
      <c r="U24" s="6">
        <v>5.62</v>
      </c>
      <c r="V24" s="7">
        <f t="shared" si="24"/>
        <v>4.954</v>
      </c>
      <c r="W24" s="6">
        <v>6.5</v>
      </c>
      <c r="X24" s="6">
        <v>0</v>
      </c>
      <c r="Y24" s="10">
        <f t="shared" si="25"/>
        <v>5.727</v>
      </c>
      <c r="Z24" s="10">
        <f t="shared" si="26"/>
        <v>5.6400625</v>
      </c>
      <c r="AB24" s="6">
        <v>5.8</v>
      </c>
      <c r="AC24" s="6">
        <v>6.4</v>
      </c>
      <c r="AD24" s="6">
        <v>5.8</v>
      </c>
      <c r="AE24" s="6">
        <v>5.8</v>
      </c>
      <c r="AF24" s="6">
        <v>6.4</v>
      </c>
      <c r="AG24" s="6">
        <v>6.4</v>
      </c>
      <c r="AH24" s="6">
        <v>5</v>
      </c>
      <c r="AI24" s="6">
        <v>5</v>
      </c>
      <c r="AJ24" s="7">
        <f t="shared" si="27"/>
        <v>46.6</v>
      </c>
      <c r="AK24" s="8">
        <f t="shared" si="28"/>
        <v>5.825</v>
      </c>
      <c r="AL24" s="6">
        <v>5.6</v>
      </c>
      <c r="AM24" s="9">
        <f t="shared" si="29"/>
        <v>5.768750000000001</v>
      </c>
      <c r="AO24" s="6">
        <v>6.7</v>
      </c>
      <c r="AP24" s="6">
        <v>5.7</v>
      </c>
      <c r="AQ24" s="6">
        <v>6.5</v>
      </c>
      <c r="AR24" s="7">
        <f t="shared" si="30"/>
        <v>6.26</v>
      </c>
      <c r="AS24" s="6">
        <v>5</v>
      </c>
      <c r="AT24" s="6">
        <v>0</v>
      </c>
      <c r="AU24" s="10">
        <f t="shared" si="31"/>
        <v>6.055</v>
      </c>
      <c r="AV24" s="10">
        <f t="shared" si="32"/>
        <v>5.911875</v>
      </c>
      <c r="AX24" s="6"/>
      <c r="AY24" s="6"/>
      <c r="AZ24" s="6"/>
      <c r="BA24" s="6"/>
      <c r="BB24" s="6"/>
      <c r="BC24" s="6"/>
      <c r="BD24" s="6"/>
      <c r="BE24" s="6"/>
      <c r="BF24" s="7">
        <f t="shared" si="33"/>
        <v>0</v>
      </c>
      <c r="BG24" s="8">
        <f t="shared" si="34"/>
        <v>0</v>
      </c>
      <c r="BH24" s="6"/>
      <c r="BI24" s="9">
        <f t="shared" si="35"/>
        <v>0</v>
      </c>
      <c r="BK24" s="6"/>
      <c r="BL24" s="6"/>
      <c r="BM24" s="6"/>
      <c r="BN24" s="7">
        <f t="shared" si="36"/>
        <v>0</v>
      </c>
      <c r="BO24" s="6"/>
      <c r="BP24" s="6"/>
      <c r="BQ24" s="10">
        <f t="shared" si="37"/>
        <v>0</v>
      </c>
      <c r="BR24" s="10">
        <f t="shared" si="38"/>
        <v>0</v>
      </c>
      <c r="BT24" s="10">
        <f t="shared" si="39"/>
        <v>5.6400625</v>
      </c>
      <c r="BU24" s="10">
        <f t="shared" si="40"/>
        <v>5.911875</v>
      </c>
      <c r="BV24" s="10"/>
      <c r="BW24" s="10">
        <f t="shared" si="41"/>
        <v>5.7759687500000005</v>
      </c>
    </row>
    <row r="25" spans="1:75" ht="12.75">
      <c r="A25" s="12">
        <v>18</v>
      </c>
      <c r="B25" s="19" t="s">
        <v>63</v>
      </c>
      <c r="C25" s="20" t="s">
        <v>61</v>
      </c>
      <c r="D25" s="20" t="s">
        <v>49</v>
      </c>
      <c r="E25" s="21" t="s">
        <v>62</v>
      </c>
      <c r="F25" s="6">
        <v>4.8</v>
      </c>
      <c r="G25" s="6">
        <v>5.5</v>
      </c>
      <c r="H25" s="6">
        <v>5.8</v>
      </c>
      <c r="I25" s="6">
        <v>6.5</v>
      </c>
      <c r="J25" s="6">
        <v>5</v>
      </c>
      <c r="K25" s="6">
        <v>6.8</v>
      </c>
      <c r="L25" s="6">
        <v>6</v>
      </c>
      <c r="M25" s="6">
        <v>5</v>
      </c>
      <c r="N25" s="7">
        <f t="shared" si="21"/>
        <v>45.4</v>
      </c>
      <c r="O25" s="8">
        <f t="shared" si="22"/>
        <v>5.675</v>
      </c>
      <c r="P25" s="6">
        <v>6.5</v>
      </c>
      <c r="Q25" s="9">
        <f t="shared" si="23"/>
        <v>5.88125</v>
      </c>
      <c r="S25" s="6">
        <v>5.9</v>
      </c>
      <c r="T25" s="6">
        <v>3.9</v>
      </c>
      <c r="U25" s="6">
        <v>6.9</v>
      </c>
      <c r="V25" s="7">
        <f t="shared" si="24"/>
        <v>6</v>
      </c>
      <c r="W25" s="6">
        <v>6.5</v>
      </c>
      <c r="X25" s="6">
        <v>0</v>
      </c>
      <c r="Y25" s="10">
        <f t="shared" si="25"/>
        <v>6.1</v>
      </c>
      <c r="Z25" s="10">
        <f t="shared" si="26"/>
        <v>5.990625</v>
      </c>
      <c r="AB25" s="6">
        <v>5.8</v>
      </c>
      <c r="AC25" s="6">
        <v>6.6</v>
      </c>
      <c r="AD25" s="6">
        <v>6.2</v>
      </c>
      <c r="AE25" s="6">
        <v>5.6</v>
      </c>
      <c r="AF25" s="6">
        <v>5.8</v>
      </c>
      <c r="AG25" s="6">
        <v>6.6</v>
      </c>
      <c r="AH25" s="6">
        <v>5.8</v>
      </c>
      <c r="AI25" s="6">
        <v>5.8</v>
      </c>
      <c r="AJ25" s="7">
        <f t="shared" si="27"/>
        <v>48.19999999999999</v>
      </c>
      <c r="AK25" s="8">
        <f t="shared" si="28"/>
        <v>6.024999999999999</v>
      </c>
      <c r="AL25" s="6">
        <v>5.6</v>
      </c>
      <c r="AM25" s="9">
        <f t="shared" si="29"/>
        <v>5.918749999999999</v>
      </c>
      <c r="AO25" s="6">
        <v>6.6</v>
      </c>
      <c r="AP25" s="6">
        <v>5.7</v>
      </c>
      <c r="AQ25" s="6">
        <v>7.2</v>
      </c>
      <c r="AR25" s="7">
        <f t="shared" si="30"/>
        <v>6.75</v>
      </c>
      <c r="AS25" s="6">
        <v>5</v>
      </c>
      <c r="AT25" s="6">
        <v>0</v>
      </c>
      <c r="AU25" s="10">
        <f t="shared" si="31"/>
        <v>6.275</v>
      </c>
      <c r="AV25" s="10">
        <f t="shared" si="32"/>
        <v>6.096875</v>
      </c>
      <c r="AX25" s="6"/>
      <c r="AY25" s="6"/>
      <c r="AZ25" s="6"/>
      <c r="BA25" s="6"/>
      <c r="BB25" s="6"/>
      <c r="BC25" s="6"/>
      <c r="BD25" s="6"/>
      <c r="BE25" s="6"/>
      <c r="BF25" s="7">
        <f t="shared" si="33"/>
        <v>0</v>
      </c>
      <c r="BG25" s="8">
        <f t="shared" si="34"/>
        <v>0</v>
      </c>
      <c r="BH25" s="6"/>
      <c r="BI25" s="9">
        <f t="shared" si="35"/>
        <v>0</v>
      </c>
      <c r="BK25" s="6"/>
      <c r="BL25" s="6"/>
      <c r="BM25" s="6"/>
      <c r="BN25" s="7">
        <f t="shared" si="36"/>
        <v>0</v>
      </c>
      <c r="BO25" s="6"/>
      <c r="BP25" s="6"/>
      <c r="BQ25" s="10">
        <f t="shared" si="37"/>
        <v>0</v>
      </c>
      <c r="BR25" s="10">
        <f t="shared" si="38"/>
        <v>0</v>
      </c>
      <c r="BT25" s="10">
        <f t="shared" si="39"/>
        <v>5.990625</v>
      </c>
      <c r="BU25" s="10">
        <f t="shared" si="40"/>
        <v>6.096875</v>
      </c>
      <c r="BV25" s="10"/>
      <c r="BW25" s="10">
        <f t="shared" si="41"/>
        <v>6.043749999999999</v>
      </c>
    </row>
    <row r="26" spans="1:75" ht="12.75">
      <c r="A26" s="18">
        <v>14</v>
      </c>
      <c r="B26" s="18" t="s">
        <v>59</v>
      </c>
      <c r="C26" s="18" t="s">
        <v>56</v>
      </c>
      <c r="D26" s="18" t="s">
        <v>66</v>
      </c>
      <c r="E26" s="18" t="s">
        <v>43</v>
      </c>
      <c r="F26" s="6">
        <v>7</v>
      </c>
      <c r="G26" s="6">
        <v>6.8</v>
      </c>
      <c r="H26" s="6">
        <v>6.8</v>
      </c>
      <c r="I26" s="6">
        <v>6.5</v>
      </c>
      <c r="J26" s="6">
        <v>6</v>
      </c>
      <c r="K26" s="6">
        <v>6.5</v>
      </c>
      <c r="L26" s="6">
        <v>6.9</v>
      </c>
      <c r="M26" s="6">
        <v>6.2</v>
      </c>
      <c r="N26" s="7">
        <f t="shared" si="21"/>
        <v>52.7</v>
      </c>
      <c r="O26" s="8">
        <f t="shared" si="22"/>
        <v>6.5875</v>
      </c>
      <c r="P26" s="6">
        <v>7</v>
      </c>
      <c r="Q26" s="9">
        <f t="shared" si="23"/>
        <v>6.690625000000001</v>
      </c>
      <c r="S26" s="6">
        <v>7.1</v>
      </c>
      <c r="T26" s="6">
        <v>6.5</v>
      </c>
      <c r="U26" s="6">
        <v>7.5</v>
      </c>
      <c r="V26" s="7">
        <f t="shared" si="24"/>
        <v>7.2</v>
      </c>
      <c r="W26" s="6">
        <v>7</v>
      </c>
      <c r="X26" s="6">
        <v>0</v>
      </c>
      <c r="Y26" s="10">
        <f t="shared" si="25"/>
        <v>7.125</v>
      </c>
      <c r="Z26" s="10">
        <f t="shared" si="26"/>
        <v>6.9078125</v>
      </c>
      <c r="AB26" s="6">
        <v>7</v>
      </c>
      <c r="AC26" s="6">
        <v>6.8</v>
      </c>
      <c r="AD26" s="6">
        <v>6.6</v>
      </c>
      <c r="AE26" s="6">
        <v>6.4</v>
      </c>
      <c r="AF26" s="6">
        <v>7.2</v>
      </c>
      <c r="AG26" s="6">
        <v>6.8</v>
      </c>
      <c r="AH26" s="6">
        <v>8</v>
      </c>
      <c r="AI26" s="6">
        <v>7.4</v>
      </c>
      <c r="AJ26" s="7">
        <f t="shared" si="27"/>
        <v>56.199999999999996</v>
      </c>
      <c r="AK26" s="8">
        <f t="shared" si="28"/>
        <v>7.0249999999999995</v>
      </c>
      <c r="AL26" s="6">
        <v>6.6</v>
      </c>
      <c r="AM26" s="9">
        <f t="shared" si="29"/>
        <v>6.918749999999999</v>
      </c>
      <c r="AO26" s="6">
        <v>7.5</v>
      </c>
      <c r="AP26" s="6">
        <v>8.4</v>
      </c>
      <c r="AQ26" s="6">
        <v>7.39</v>
      </c>
      <c r="AR26" s="7">
        <f t="shared" si="30"/>
        <v>7.693</v>
      </c>
      <c r="AS26" s="6">
        <v>6.8</v>
      </c>
      <c r="AT26" s="6">
        <v>0</v>
      </c>
      <c r="AU26" s="10">
        <f t="shared" si="31"/>
        <v>7.4215</v>
      </c>
      <c r="AV26" s="10">
        <f t="shared" si="32"/>
        <v>7.170125</v>
      </c>
      <c r="AX26" s="6"/>
      <c r="AY26" s="6"/>
      <c r="AZ26" s="6"/>
      <c r="BA26" s="6"/>
      <c r="BB26" s="6"/>
      <c r="BC26" s="6"/>
      <c r="BD26" s="6"/>
      <c r="BE26" s="6"/>
      <c r="BF26" s="7">
        <f t="shared" si="33"/>
        <v>0</v>
      </c>
      <c r="BG26" s="8">
        <f t="shared" si="34"/>
        <v>0</v>
      </c>
      <c r="BH26" s="6"/>
      <c r="BI26" s="9">
        <f t="shared" si="35"/>
        <v>0</v>
      </c>
      <c r="BK26" s="6"/>
      <c r="BL26" s="6"/>
      <c r="BM26" s="6"/>
      <c r="BN26" s="7">
        <f t="shared" si="36"/>
        <v>0</v>
      </c>
      <c r="BO26" s="6"/>
      <c r="BP26" s="6"/>
      <c r="BQ26" s="10">
        <f t="shared" si="37"/>
        <v>0</v>
      </c>
      <c r="BR26" s="10">
        <f t="shared" si="38"/>
        <v>0</v>
      </c>
      <c r="BT26" s="10">
        <f t="shared" si="39"/>
        <v>6.9078125</v>
      </c>
      <c r="BU26" s="10">
        <f t="shared" si="40"/>
        <v>7.170125</v>
      </c>
      <c r="BV26" s="10"/>
      <c r="BW26" s="10">
        <f t="shared" si="41"/>
        <v>7.03896875</v>
      </c>
    </row>
    <row r="30" spans="1:5" ht="12.75">
      <c r="A30" s="54" t="s">
        <v>195</v>
      </c>
      <c r="B30" s="54"/>
      <c r="C30" s="54"/>
      <c r="D30" s="54"/>
      <c r="E30" s="54"/>
    </row>
    <row r="31" spans="1:76" ht="12.75">
      <c r="A31" s="18">
        <v>2</v>
      </c>
      <c r="B31" s="18" t="s">
        <v>55</v>
      </c>
      <c r="C31" s="18" t="s">
        <v>56</v>
      </c>
      <c r="D31" s="18" t="s">
        <v>66</v>
      </c>
      <c r="E31" s="18" t="s">
        <v>58</v>
      </c>
      <c r="BT31" s="50">
        <v>6.68184375</v>
      </c>
      <c r="BU31" s="50">
        <v>7.06603125</v>
      </c>
      <c r="BW31" s="50">
        <v>6.8739375</v>
      </c>
      <c r="BX31">
        <v>1</v>
      </c>
    </row>
    <row r="32" spans="1:76" ht="12.75">
      <c r="A32" s="18">
        <v>14</v>
      </c>
      <c r="B32" s="18" t="s">
        <v>59</v>
      </c>
      <c r="C32" s="18" t="s">
        <v>56</v>
      </c>
      <c r="D32" s="18" t="s">
        <v>66</v>
      </c>
      <c r="E32" s="18" t="s">
        <v>43</v>
      </c>
      <c r="BT32" s="50">
        <v>6.707156250000001</v>
      </c>
      <c r="BU32" s="50">
        <v>6.99475</v>
      </c>
      <c r="BW32" s="50">
        <v>6.850953125</v>
      </c>
      <c r="BX32">
        <v>2</v>
      </c>
    </row>
    <row r="33" spans="1:76" ht="12.75">
      <c r="A33" s="18">
        <v>9</v>
      </c>
      <c r="B33" s="18" t="s">
        <v>50</v>
      </c>
      <c r="C33" s="18" t="s">
        <v>51</v>
      </c>
      <c r="D33" s="18" t="s">
        <v>40</v>
      </c>
      <c r="E33" s="18" t="s">
        <v>52</v>
      </c>
      <c r="BT33" s="50">
        <v>6.108312499999999</v>
      </c>
      <c r="BU33" s="50">
        <v>6.10765625</v>
      </c>
      <c r="BW33" s="50">
        <v>6.107984374999999</v>
      </c>
      <c r="BX33">
        <v>3</v>
      </c>
    </row>
    <row r="34" spans="1:76" ht="12.75">
      <c r="A34" s="18">
        <v>57</v>
      </c>
      <c r="B34" s="18" t="s">
        <v>48</v>
      </c>
      <c r="C34" s="18" t="s">
        <v>56</v>
      </c>
      <c r="D34" s="18" t="s">
        <v>66</v>
      </c>
      <c r="E34" s="18"/>
      <c r="BT34" s="50">
        <v>5.9321875</v>
      </c>
      <c r="BU34" s="50">
        <v>6.2665</v>
      </c>
      <c r="BW34" s="50">
        <v>6.09934375</v>
      </c>
      <c r="BX34">
        <v>4</v>
      </c>
    </row>
    <row r="35" spans="1:76" ht="12.75">
      <c r="A35" s="12">
        <v>18</v>
      </c>
      <c r="B35" s="19" t="s">
        <v>63</v>
      </c>
      <c r="C35" s="20" t="s">
        <v>61</v>
      </c>
      <c r="D35" s="20" t="s">
        <v>49</v>
      </c>
      <c r="E35" s="21" t="s">
        <v>62</v>
      </c>
      <c r="BT35" s="50">
        <v>5.831875</v>
      </c>
      <c r="BU35" s="50">
        <v>5.87546875</v>
      </c>
      <c r="BW35" s="50">
        <v>5.853671875</v>
      </c>
      <c r="BX35" s="51">
        <v>5</v>
      </c>
    </row>
    <row r="36" spans="1:76" ht="12.75">
      <c r="A36" s="18">
        <v>43</v>
      </c>
      <c r="B36" s="18" t="s">
        <v>54</v>
      </c>
      <c r="C36" s="18" t="s">
        <v>65</v>
      </c>
      <c r="D36" s="18" t="s">
        <v>38</v>
      </c>
      <c r="E36" s="18" t="s">
        <v>39</v>
      </c>
      <c r="BT36" s="50">
        <v>5.34109375</v>
      </c>
      <c r="BU36" s="50">
        <v>5.8725</v>
      </c>
      <c r="BW36" s="50">
        <v>5.606796875</v>
      </c>
      <c r="BX36" s="51">
        <v>6</v>
      </c>
    </row>
    <row r="37" spans="1:76" ht="12.75">
      <c r="A37" s="12">
        <v>17</v>
      </c>
      <c r="B37" s="19" t="s">
        <v>60</v>
      </c>
      <c r="C37" s="20" t="s">
        <v>61</v>
      </c>
      <c r="D37" s="20" t="s">
        <v>49</v>
      </c>
      <c r="E37" s="21" t="s">
        <v>62</v>
      </c>
      <c r="BT37" s="50">
        <v>5.377375000000001</v>
      </c>
      <c r="BU37" s="50">
        <v>5.61525</v>
      </c>
      <c r="BW37" s="50">
        <v>5.4963125</v>
      </c>
      <c r="BX37" s="51"/>
    </row>
    <row r="38" spans="1:76" ht="12.75">
      <c r="A38" s="12">
        <v>55</v>
      </c>
      <c r="B38" s="19" t="s">
        <v>53</v>
      </c>
      <c r="C38" s="20" t="s">
        <v>44</v>
      </c>
      <c r="D38" s="20" t="s">
        <v>37</v>
      </c>
      <c r="E38" s="21" t="s">
        <v>39</v>
      </c>
      <c r="BT38" s="50">
        <v>4.33265625</v>
      </c>
      <c r="BU38" s="50">
        <v>5.1496875</v>
      </c>
      <c r="BW38" s="50">
        <v>4.741171875</v>
      </c>
      <c r="BX38" s="51"/>
    </row>
  </sheetData>
  <mergeCells count="13">
    <mergeCell ref="A18:E18"/>
    <mergeCell ref="A30:E30"/>
    <mergeCell ref="A6:E6"/>
    <mergeCell ref="BT4:BV4"/>
    <mergeCell ref="H1:M1"/>
    <mergeCell ref="F4:Q4"/>
    <mergeCell ref="S4:Y4"/>
    <mergeCell ref="BK4:BQ4"/>
    <mergeCell ref="AD1:AK1"/>
    <mergeCell ref="AB4:AM4"/>
    <mergeCell ref="AO4:AU4"/>
    <mergeCell ref="AZ1:BG1"/>
    <mergeCell ref="AX4:BI4"/>
  </mergeCells>
  <printOptions/>
  <pageMargins left="0.75" right="0.75" top="1" bottom="1" header="0.5" footer="0.5"/>
  <pageSetup fitToHeight="1" fitToWidth="1" horizontalDpi="300" verticalDpi="300" orientation="landscape" paperSize="9" scale="89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1.28125" style="0" customWidth="1"/>
    <col min="3" max="3" width="13.140625" style="0" customWidth="1"/>
    <col min="4" max="4" width="14.00390625" style="0" customWidth="1"/>
    <col min="5" max="5" width="14.8515625" style="0" customWidth="1"/>
    <col min="6" max="17" width="5.7109375" style="0" customWidth="1"/>
    <col min="18" max="18" width="3.140625" style="0" customWidth="1"/>
    <col min="19" max="23" width="5.7109375" style="0" customWidth="1"/>
    <col min="24" max="24" width="6.7109375" style="0" customWidth="1"/>
    <col min="25" max="25" width="3.140625" style="0" customWidth="1"/>
    <col min="26" max="37" width="5.7109375" style="0" customWidth="1"/>
    <col min="38" max="38" width="3.140625" style="0" customWidth="1"/>
    <col min="39" max="43" width="5.7109375" style="0" customWidth="1"/>
    <col min="44" max="44" width="6.7109375" style="0" customWidth="1"/>
    <col min="45" max="45" width="3.140625" style="0" customWidth="1"/>
    <col min="46" max="57" width="5.7109375" style="0" customWidth="1"/>
    <col min="58" max="58" width="3.140625" style="0" customWidth="1"/>
    <col min="59" max="63" width="5.7109375" style="0" customWidth="1"/>
    <col min="64" max="64" width="6.7109375" style="0" customWidth="1"/>
    <col min="65" max="65" width="3.140625" style="0" customWidth="1"/>
    <col min="66" max="69" width="6.7109375" style="0" customWidth="1"/>
    <col min="70" max="70" width="11.57421875" style="0" customWidth="1"/>
  </cols>
  <sheetData>
    <row r="1" spans="1:70" ht="12.75">
      <c r="A1" t="s">
        <v>34</v>
      </c>
      <c r="F1" s="1" t="s">
        <v>0</v>
      </c>
      <c r="G1" s="1"/>
      <c r="H1" s="52" t="s">
        <v>188</v>
      </c>
      <c r="I1" s="52"/>
      <c r="J1" s="52"/>
      <c r="K1" s="52"/>
      <c r="L1" s="52"/>
      <c r="M1" s="52"/>
      <c r="N1" s="1"/>
      <c r="O1" s="1"/>
      <c r="Z1" t="s">
        <v>1</v>
      </c>
      <c r="AB1" s="52" t="s">
        <v>191</v>
      </c>
      <c r="AC1" s="52"/>
      <c r="AD1" s="52"/>
      <c r="AE1" s="52"/>
      <c r="AF1" s="52"/>
      <c r="AG1" s="52"/>
      <c r="AH1" s="52"/>
      <c r="AI1" s="52"/>
      <c r="AT1" t="s">
        <v>2</v>
      </c>
      <c r="AV1" s="52"/>
      <c r="AW1" s="52"/>
      <c r="AX1" s="52"/>
      <c r="AY1" s="52"/>
      <c r="AZ1" s="52"/>
      <c r="BA1" s="52"/>
      <c r="BB1" s="52"/>
      <c r="BC1" s="52"/>
      <c r="BR1" s="2">
        <f ca="1">NOW()</f>
        <v>41407.66401111111</v>
      </c>
    </row>
    <row r="2" spans="1:70" ht="12.75">
      <c r="A2" s="3" t="s">
        <v>35</v>
      </c>
      <c r="BR2" s="4">
        <f ca="1">NOW()</f>
        <v>41407.66401111111</v>
      </c>
    </row>
    <row r="3" spans="1:5" ht="12.75">
      <c r="A3" s="11" t="s">
        <v>98</v>
      </c>
      <c r="B3" s="11"/>
      <c r="C3" s="11"/>
      <c r="D3" s="11"/>
      <c r="E3" s="11"/>
    </row>
    <row r="4" spans="6:69" ht="12.75">
      <c r="F4" s="53" t="s">
        <v>3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"/>
      <c r="S4" s="53" t="s">
        <v>4</v>
      </c>
      <c r="T4" s="53"/>
      <c r="U4" s="53"/>
      <c r="V4" s="53"/>
      <c r="W4" s="53"/>
      <c r="X4" s="5" t="s">
        <v>5</v>
      </c>
      <c r="Z4" s="53" t="s">
        <v>3</v>
      </c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"/>
      <c r="AM4" s="53" t="s">
        <v>4</v>
      </c>
      <c r="AN4" s="53"/>
      <c r="AO4" s="53"/>
      <c r="AP4" s="53"/>
      <c r="AQ4" s="53"/>
      <c r="AR4" s="5" t="s">
        <v>5</v>
      </c>
      <c r="AT4" s="53" t="s">
        <v>3</v>
      </c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"/>
      <c r="BG4" s="53" t="s">
        <v>4</v>
      </c>
      <c r="BH4" s="53"/>
      <c r="BI4" s="53"/>
      <c r="BJ4" s="53"/>
      <c r="BK4" s="53"/>
      <c r="BL4" s="5" t="s">
        <v>5</v>
      </c>
      <c r="BN4" s="53" t="s">
        <v>6</v>
      </c>
      <c r="BO4" s="53"/>
      <c r="BP4" s="53"/>
      <c r="BQ4" s="5" t="s">
        <v>7</v>
      </c>
    </row>
    <row r="5" spans="1:70" s="5" customFormat="1" ht="12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46</v>
      </c>
      <c r="H5" s="5" t="s">
        <v>69</v>
      </c>
      <c r="I5" s="5" t="s">
        <v>70</v>
      </c>
      <c r="J5" s="5" t="s">
        <v>71</v>
      </c>
      <c r="K5" s="5" t="s">
        <v>72</v>
      </c>
      <c r="L5" s="5" t="s">
        <v>73</v>
      </c>
      <c r="M5" s="5" t="s">
        <v>74</v>
      </c>
      <c r="N5" s="5" t="s">
        <v>21</v>
      </c>
      <c r="O5" s="5" t="s">
        <v>22</v>
      </c>
      <c r="P5" s="5" t="s">
        <v>10</v>
      </c>
      <c r="Q5" s="5" t="s">
        <v>23</v>
      </c>
      <c r="S5" s="5" t="s">
        <v>24</v>
      </c>
      <c r="T5" s="5" t="s">
        <v>75</v>
      </c>
      <c r="U5" s="5" t="s">
        <v>10</v>
      </c>
      <c r="V5" s="5" t="s">
        <v>28</v>
      </c>
      <c r="W5" s="5" t="s">
        <v>23</v>
      </c>
      <c r="X5" s="5" t="s">
        <v>29</v>
      </c>
      <c r="Z5" s="5" t="s">
        <v>13</v>
      </c>
      <c r="AA5" s="5" t="s">
        <v>46</v>
      </c>
      <c r="AB5" s="5" t="s">
        <v>69</v>
      </c>
      <c r="AC5" s="5" t="s">
        <v>70</v>
      </c>
      <c r="AD5" s="5" t="s">
        <v>71</v>
      </c>
      <c r="AE5" s="5" t="s">
        <v>72</v>
      </c>
      <c r="AF5" s="5" t="s">
        <v>73</v>
      </c>
      <c r="AG5" s="5" t="s">
        <v>74</v>
      </c>
      <c r="AH5" s="5" t="s">
        <v>21</v>
      </c>
      <c r="AI5" s="5" t="s">
        <v>22</v>
      </c>
      <c r="AJ5" s="5" t="s">
        <v>10</v>
      </c>
      <c r="AK5" s="5" t="s">
        <v>23</v>
      </c>
      <c r="AM5" s="5" t="s">
        <v>24</v>
      </c>
      <c r="AN5" s="5" t="s">
        <v>75</v>
      </c>
      <c r="AO5" s="5" t="s">
        <v>10</v>
      </c>
      <c r="AP5" s="5" t="s">
        <v>28</v>
      </c>
      <c r="AQ5" s="5" t="s">
        <v>23</v>
      </c>
      <c r="AR5" s="5" t="s">
        <v>29</v>
      </c>
      <c r="AT5" s="5" t="s">
        <v>13</v>
      </c>
      <c r="AU5" s="5" t="s">
        <v>46</v>
      </c>
      <c r="AV5" s="5" t="s">
        <v>69</v>
      </c>
      <c r="AW5" s="5" t="s">
        <v>70</v>
      </c>
      <c r="AX5" s="5" t="s">
        <v>71</v>
      </c>
      <c r="AY5" s="5" t="s">
        <v>72</v>
      </c>
      <c r="AZ5" s="5" t="s">
        <v>73</v>
      </c>
      <c r="BA5" s="5" t="s">
        <v>74</v>
      </c>
      <c r="BB5" s="5" t="s">
        <v>21</v>
      </c>
      <c r="BC5" s="5" t="s">
        <v>22</v>
      </c>
      <c r="BD5" s="5" t="s">
        <v>10</v>
      </c>
      <c r="BE5" s="5" t="s">
        <v>23</v>
      </c>
      <c r="BG5" s="5" t="s">
        <v>24</v>
      </c>
      <c r="BH5" s="5" t="s">
        <v>75</v>
      </c>
      <c r="BI5" s="5" t="s">
        <v>10</v>
      </c>
      <c r="BJ5" s="5" t="s">
        <v>28</v>
      </c>
      <c r="BK5" s="5" t="s">
        <v>23</v>
      </c>
      <c r="BL5" s="5" t="s">
        <v>29</v>
      </c>
      <c r="BN5" s="5" t="s">
        <v>30</v>
      </c>
      <c r="BO5" s="5" t="s">
        <v>31</v>
      </c>
      <c r="BP5" s="5" t="s">
        <v>32</v>
      </c>
      <c r="BQ5" s="5" t="s">
        <v>23</v>
      </c>
      <c r="BR5" s="5" t="s">
        <v>33</v>
      </c>
    </row>
    <row r="7" spans="1:70" ht="12.75">
      <c r="A7" s="26">
        <v>27</v>
      </c>
      <c r="B7" s="27" t="s">
        <v>85</v>
      </c>
      <c r="C7" s="20" t="s">
        <v>81</v>
      </c>
      <c r="D7" s="20" t="s">
        <v>82</v>
      </c>
      <c r="E7" s="21" t="s">
        <v>83</v>
      </c>
      <c r="F7" s="6">
        <v>5.4</v>
      </c>
      <c r="G7" s="6">
        <v>5</v>
      </c>
      <c r="H7" s="6">
        <v>4</v>
      </c>
      <c r="I7" s="6">
        <v>5.5</v>
      </c>
      <c r="J7" s="6">
        <v>5.5</v>
      </c>
      <c r="K7" s="6">
        <v>5.5</v>
      </c>
      <c r="L7" s="6">
        <v>6.5</v>
      </c>
      <c r="M7" s="6">
        <v>5</v>
      </c>
      <c r="N7" s="7">
        <f aca="true" t="shared" si="0" ref="N7:N18">SUM(F7:M7)</f>
        <v>42.4</v>
      </c>
      <c r="O7" s="8">
        <f aca="true" t="shared" si="1" ref="O7:O18">N7/8</f>
        <v>5.3</v>
      </c>
      <c r="P7" s="6">
        <v>7</v>
      </c>
      <c r="Q7" s="9">
        <f aca="true" t="shared" si="2" ref="Q7:Q18">(O7*0.75)+(P7*0.25)</f>
        <v>5.725</v>
      </c>
      <c r="S7" s="6">
        <v>5.5</v>
      </c>
      <c r="T7" s="6">
        <v>7.3</v>
      </c>
      <c r="U7" s="6">
        <v>7</v>
      </c>
      <c r="V7" s="6">
        <v>0</v>
      </c>
      <c r="W7" s="10">
        <f aca="true" t="shared" si="3" ref="W7:W18">(S7*0.25)+(T7*0.5)+(U7*0.25)-(V7)</f>
        <v>6.775</v>
      </c>
      <c r="X7" s="10">
        <f aca="true" t="shared" si="4" ref="X7:X18">(Q7+W7)/2</f>
        <v>6.25</v>
      </c>
      <c r="Z7" s="6">
        <v>5.4</v>
      </c>
      <c r="AA7" s="6">
        <v>6.2</v>
      </c>
      <c r="AB7" s="6">
        <v>6</v>
      </c>
      <c r="AC7" s="6">
        <v>6</v>
      </c>
      <c r="AD7" s="6">
        <v>6</v>
      </c>
      <c r="AE7" s="6">
        <v>6</v>
      </c>
      <c r="AF7" s="6">
        <v>5.5</v>
      </c>
      <c r="AG7" s="6">
        <v>5</v>
      </c>
      <c r="AH7" s="7">
        <f aca="true" t="shared" si="5" ref="AH7:AH18">SUM(Z7:AG7)</f>
        <v>46.1</v>
      </c>
      <c r="AI7" s="8">
        <f aca="true" t="shared" si="6" ref="AI7:AI18">AH7/8</f>
        <v>5.7625</v>
      </c>
      <c r="AJ7" s="6">
        <v>6.3</v>
      </c>
      <c r="AK7" s="9">
        <f aca="true" t="shared" si="7" ref="AK7:AK18">(AI7*0.75)+(AJ7*0.25)</f>
        <v>5.8968750000000005</v>
      </c>
      <c r="AM7" s="6">
        <v>5.5</v>
      </c>
      <c r="AN7" s="6">
        <v>8</v>
      </c>
      <c r="AO7" s="6">
        <v>5.3</v>
      </c>
      <c r="AP7" s="6">
        <v>0</v>
      </c>
      <c r="AQ7" s="10">
        <f aca="true" t="shared" si="8" ref="AQ7:AQ18">(AM7*0.25)+(AN7*0.5)+(AO7*0.25)-(AP7)</f>
        <v>6.7</v>
      </c>
      <c r="AR7" s="10">
        <f aca="true" t="shared" si="9" ref="AR7:AR18">(AK7+AQ7)/2</f>
        <v>6.2984375</v>
      </c>
      <c r="AT7" s="6"/>
      <c r="AU7" s="6"/>
      <c r="AV7" s="6"/>
      <c r="AW7" s="6"/>
      <c r="AX7" s="6"/>
      <c r="AY7" s="6"/>
      <c r="AZ7" s="6"/>
      <c r="BA7" s="6"/>
      <c r="BB7" s="7">
        <f aca="true" t="shared" si="10" ref="BB7:BB18">SUM(AT7:BA7)</f>
        <v>0</v>
      </c>
      <c r="BC7" s="8">
        <f aca="true" t="shared" si="11" ref="BC7:BC18">BB7/8</f>
        <v>0</v>
      </c>
      <c r="BD7" s="6"/>
      <c r="BE7" s="9">
        <f aca="true" t="shared" si="12" ref="BE7:BE18">(BC7*0.75)+(BD7*0.25)</f>
        <v>0</v>
      </c>
      <c r="BG7" s="6"/>
      <c r="BH7" s="6"/>
      <c r="BI7" s="6"/>
      <c r="BJ7" s="6"/>
      <c r="BK7" s="10">
        <f aca="true" t="shared" si="13" ref="BK7:BK18">(BG7*0.25)+(BH7*0.5)+(BI7*0.25)-(BJ7)</f>
        <v>0</v>
      </c>
      <c r="BL7" s="10">
        <f aca="true" t="shared" si="14" ref="BL7:BL18">(BE7+BK7)/2</f>
        <v>0</v>
      </c>
      <c r="BN7" s="10">
        <f aca="true" t="shared" si="15" ref="BN7:BN18">X7</f>
        <v>6.25</v>
      </c>
      <c r="BO7" s="10">
        <f aca="true" t="shared" si="16" ref="BO7:BO18">AR7</f>
        <v>6.2984375</v>
      </c>
      <c r="BP7" s="10"/>
      <c r="BQ7" s="10">
        <f aca="true" t="shared" si="17" ref="BQ7:BQ17">AVERAGE(BN7:BP7)</f>
        <v>6.27421875</v>
      </c>
      <c r="BR7">
        <v>1</v>
      </c>
    </row>
    <row r="8" spans="1:70" ht="12.75">
      <c r="A8" s="12">
        <v>6</v>
      </c>
      <c r="B8" s="19" t="s">
        <v>93</v>
      </c>
      <c r="C8" s="20" t="s">
        <v>51</v>
      </c>
      <c r="D8" s="20" t="s">
        <v>40</v>
      </c>
      <c r="E8" s="21" t="s">
        <v>78</v>
      </c>
      <c r="F8" s="6">
        <v>6</v>
      </c>
      <c r="G8" s="6">
        <v>4.8</v>
      </c>
      <c r="H8" s="6">
        <v>5</v>
      </c>
      <c r="I8" s="6">
        <v>4.5</v>
      </c>
      <c r="J8" s="6">
        <v>5.5</v>
      </c>
      <c r="K8" s="6">
        <v>6</v>
      </c>
      <c r="L8" s="6">
        <v>5</v>
      </c>
      <c r="M8" s="6">
        <v>6</v>
      </c>
      <c r="N8" s="7">
        <f t="shared" si="0"/>
        <v>42.8</v>
      </c>
      <c r="O8" s="8">
        <f t="shared" si="1"/>
        <v>5.35</v>
      </c>
      <c r="P8" s="6">
        <v>6</v>
      </c>
      <c r="Q8" s="9">
        <f t="shared" si="2"/>
        <v>5.512499999999999</v>
      </c>
      <c r="S8" s="6">
        <v>5</v>
      </c>
      <c r="T8" s="6">
        <v>7.8</v>
      </c>
      <c r="U8" s="6">
        <v>6</v>
      </c>
      <c r="V8" s="6">
        <v>0</v>
      </c>
      <c r="W8" s="10">
        <f t="shared" si="3"/>
        <v>6.65</v>
      </c>
      <c r="X8" s="10">
        <f t="shared" si="4"/>
        <v>6.08125</v>
      </c>
      <c r="Z8" s="6">
        <v>5.3</v>
      </c>
      <c r="AA8" s="6">
        <v>6</v>
      </c>
      <c r="AB8" s="6">
        <v>5.3</v>
      </c>
      <c r="AC8" s="6">
        <v>6</v>
      </c>
      <c r="AD8" s="6">
        <v>5.5</v>
      </c>
      <c r="AE8" s="6">
        <v>5.3</v>
      </c>
      <c r="AF8" s="6">
        <v>5.5</v>
      </c>
      <c r="AG8" s="6">
        <v>5.2</v>
      </c>
      <c r="AH8" s="7">
        <f t="shared" si="5"/>
        <v>44.1</v>
      </c>
      <c r="AI8" s="8">
        <f t="shared" si="6"/>
        <v>5.5125</v>
      </c>
      <c r="AJ8" s="6">
        <v>5.3</v>
      </c>
      <c r="AK8" s="9">
        <f t="shared" si="7"/>
        <v>5.4593750000000005</v>
      </c>
      <c r="AM8" s="6">
        <v>5</v>
      </c>
      <c r="AN8" s="6">
        <v>7.6</v>
      </c>
      <c r="AO8" s="6">
        <v>5.2</v>
      </c>
      <c r="AP8" s="6">
        <v>0</v>
      </c>
      <c r="AQ8" s="10">
        <f t="shared" si="8"/>
        <v>6.35</v>
      </c>
      <c r="AR8" s="10">
        <f t="shared" si="9"/>
        <v>5.9046875</v>
      </c>
      <c r="AT8" s="6"/>
      <c r="AU8" s="6"/>
      <c r="AV8" s="6"/>
      <c r="AW8" s="6"/>
      <c r="AX8" s="6"/>
      <c r="AY8" s="6"/>
      <c r="AZ8" s="6"/>
      <c r="BA8" s="6"/>
      <c r="BB8" s="7">
        <f t="shared" si="10"/>
        <v>0</v>
      </c>
      <c r="BC8" s="8">
        <f t="shared" si="11"/>
        <v>0</v>
      </c>
      <c r="BD8" s="6"/>
      <c r="BE8" s="9">
        <f t="shared" si="12"/>
        <v>0</v>
      </c>
      <c r="BG8" s="6"/>
      <c r="BH8" s="6"/>
      <c r="BI8" s="6"/>
      <c r="BJ8" s="6"/>
      <c r="BK8" s="10">
        <f t="shared" si="13"/>
        <v>0</v>
      </c>
      <c r="BL8" s="10">
        <f t="shared" si="14"/>
        <v>0</v>
      </c>
      <c r="BN8" s="10">
        <f t="shared" si="15"/>
        <v>6.08125</v>
      </c>
      <c r="BO8" s="10">
        <f t="shared" si="16"/>
        <v>5.9046875</v>
      </c>
      <c r="BP8" s="10"/>
      <c r="BQ8" s="10">
        <f t="shared" si="17"/>
        <v>5.992968749999999</v>
      </c>
      <c r="BR8">
        <v>2</v>
      </c>
    </row>
    <row r="9" spans="1:70" ht="12.75">
      <c r="A9" s="12">
        <v>5</v>
      </c>
      <c r="B9" s="19" t="s">
        <v>92</v>
      </c>
      <c r="C9" s="20" t="s">
        <v>51</v>
      </c>
      <c r="D9" s="20" t="s">
        <v>40</v>
      </c>
      <c r="E9" s="21" t="s">
        <v>78</v>
      </c>
      <c r="F9" s="6">
        <v>4.8</v>
      </c>
      <c r="G9" s="6">
        <v>5.5</v>
      </c>
      <c r="H9" s="6">
        <v>5</v>
      </c>
      <c r="I9" s="6">
        <v>5.2</v>
      </c>
      <c r="J9" s="6">
        <v>6</v>
      </c>
      <c r="K9" s="6">
        <v>5.8</v>
      </c>
      <c r="L9" s="6">
        <v>5</v>
      </c>
      <c r="M9" s="6">
        <v>6</v>
      </c>
      <c r="N9" s="7">
        <f t="shared" si="0"/>
        <v>43.3</v>
      </c>
      <c r="O9" s="8">
        <f t="shared" si="1"/>
        <v>5.4125</v>
      </c>
      <c r="P9" s="6">
        <v>6</v>
      </c>
      <c r="Q9" s="9">
        <f t="shared" si="2"/>
        <v>5.559374999999999</v>
      </c>
      <c r="S9" s="6">
        <v>5.3</v>
      </c>
      <c r="T9" s="6">
        <v>7.5</v>
      </c>
      <c r="U9" s="6">
        <v>6</v>
      </c>
      <c r="V9" s="6">
        <v>0</v>
      </c>
      <c r="W9" s="10">
        <f t="shared" si="3"/>
        <v>6.575</v>
      </c>
      <c r="X9" s="10">
        <f t="shared" si="4"/>
        <v>6.067187499999999</v>
      </c>
      <c r="Z9" s="6">
        <v>3</v>
      </c>
      <c r="AA9" s="6">
        <v>4.2</v>
      </c>
      <c r="AB9" s="6">
        <v>4.5</v>
      </c>
      <c r="AC9" s="6">
        <v>4.8</v>
      </c>
      <c r="AD9" s="6">
        <v>4.8</v>
      </c>
      <c r="AE9" s="6">
        <v>4.8</v>
      </c>
      <c r="AF9" s="6">
        <v>5.2</v>
      </c>
      <c r="AG9" s="6">
        <v>5</v>
      </c>
      <c r="AH9" s="7">
        <f t="shared" si="5"/>
        <v>36.3</v>
      </c>
      <c r="AI9" s="8">
        <f t="shared" si="6"/>
        <v>4.5375</v>
      </c>
      <c r="AJ9" s="6">
        <v>5.2</v>
      </c>
      <c r="AK9" s="9">
        <f t="shared" si="7"/>
        <v>4.703125</v>
      </c>
      <c r="AM9" s="6">
        <v>5.5</v>
      </c>
      <c r="AN9" s="6">
        <v>8</v>
      </c>
      <c r="AO9" s="6">
        <v>5.5</v>
      </c>
      <c r="AP9" s="6">
        <v>0</v>
      </c>
      <c r="AQ9" s="10">
        <f t="shared" si="8"/>
        <v>6.75</v>
      </c>
      <c r="AR9" s="10">
        <f t="shared" si="9"/>
        <v>5.7265625</v>
      </c>
      <c r="AT9" s="6"/>
      <c r="AU9" s="6"/>
      <c r="AV9" s="6"/>
      <c r="AW9" s="6"/>
      <c r="AX9" s="6"/>
      <c r="AY9" s="6"/>
      <c r="AZ9" s="6"/>
      <c r="BA9" s="6"/>
      <c r="BB9" s="7">
        <f t="shared" si="10"/>
        <v>0</v>
      </c>
      <c r="BC9" s="8">
        <f t="shared" si="11"/>
        <v>0</v>
      </c>
      <c r="BD9" s="6"/>
      <c r="BE9" s="9">
        <f t="shared" si="12"/>
        <v>0</v>
      </c>
      <c r="BG9" s="6"/>
      <c r="BH9" s="6"/>
      <c r="BI9" s="6"/>
      <c r="BJ9" s="6"/>
      <c r="BK9" s="10">
        <f t="shared" si="13"/>
        <v>0</v>
      </c>
      <c r="BL9" s="10">
        <f t="shared" si="14"/>
        <v>0</v>
      </c>
      <c r="BN9" s="10">
        <f t="shared" si="15"/>
        <v>6.067187499999999</v>
      </c>
      <c r="BO9" s="10">
        <f t="shared" si="16"/>
        <v>5.7265625</v>
      </c>
      <c r="BP9" s="10"/>
      <c r="BQ9" s="10">
        <f t="shared" si="17"/>
        <v>5.896875</v>
      </c>
      <c r="BR9">
        <v>3</v>
      </c>
    </row>
    <row r="10" spans="1:70" ht="12.75">
      <c r="A10" s="26">
        <v>34</v>
      </c>
      <c r="B10" s="27" t="s">
        <v>84</v>
      </c>
      <c r="C10" s="20" t="s">
        <v>81</v>
      </c>
      <c r="D10" s="20" t="s">
        <v>82</v>
      </c>
      <c r="E10" s="21" t="s">
        <v>83</v>
      </c>
      <c r="F10" s="6">
        <v>2</v>
      </c>
      <c r="G10" s="6">
        <v>5.5</v>
      </c>
      <c r="H10" s="6">
        <v>4</v>
      </c>
      <c r="I10" s="6">
        <v>5.5</v>
      </c>
      <c r="J10" s="6">
        <v>6</v>
      </c>
      <c r="K10" s="6">
        <v>6</v>
      </c>
      <c r="L10" s="6">
        <v>5</v>
      </c>
      <c r="M10" s="6">
        <v>4</v>
      </c>
      <c r="N10" s="7">
        <f t="shared" si="0"/>
        <v>38</v>
      </c>
      <c r="O10" s="8">
        <f t="shared" si="1"/>
        <v>4.75</v>
      </c>
      <c r="P10" s="6">
        <v>7</v>
      </c>
      <c r="Q10" s="9">
        <f t="shared" si="2"/>
        <v>5.3125</v>
      </c>
      <c r="S10" s="6">
        <v>5.8</v>
      </c>
      <c r="T10" s="6">
        <v>6.9</v>
      </c>
      <c r="U10" s="6">
        <v>7</v>
      </c>
      <c r="V10" s="6">
        <v>0</v>
      </c>
      <c r="W10" s="10">
        <f t="shared" si="3"/>
        <v>6.65</v>
      </c>
      <c r="X10" s="10">
        <f t="shared" si="4"/>
        <v>5.98125</v>
      </c>
      <c r="Z10" s="6">
        <v>4.2</v>
      </c>
      <c r="AA10" s="6">
        <v>4.8</v>
      </c>
      <c r="AB10" s="6">
        <v>4.2</v>
      </c>
      <c r="AC10" s="6">
        <v>4.8</v>
      </c>
      <c r="AD10" s="6">
        <v>5.3</v>
      </c>
      <c r="AE10" s="6">
        <v>2</v>
      </c>
      <c r="AF10" s="6">
        <v>6.2</v>
      </c>
      <c r="AG10" s="6">
        <v>5</v>
      </c>
      <c r="AH10" s="7">
        <f t="shared" si="5"/>
        <v>36.5</v>
      </c>
      <c r="AI10" s="8">
        <f t="shared" si="6"/>
        <v>4.5625</v>
      </c>
      <c r="AJ10" s="6">
        <v>5.2</v>
      </c>
      <c r="AK10" s="9">
        <f t="shared" si="7"/>
        <v>4.721875</v>
      </c>
      <c r="AM10" s="6">
        <v>5.2</v>
      </c>
      <c r="AN10" s="6">
        <v>7.64</v>
      </c>
      <c r="AO10" s="6">
        <v>6.2</v>
      </c>
      <c r="AP10" s="6">
        <v>0</v>
      </c>
      <c r="AQ10" s="10">
        <f t="shared" si="8"/>
        <v>6.67</v>
      </c>
      <c r="AR10" s="10">
        <f t="shared" si="9"/>
        <v>5.695937499999999</v>
      </c>
      <c r="AT10" s="6"/>
      <c r="AU10" s="6"/>
      <c r="AV10" s="6"/>
      <c r="AW10" s="6"/>
      <c r="AX10" s="6"/>
      <c r="AY10" s="6"/>
      <c r="AZ10" s="6"/>
      <c r="BA10" s="6"/>
      <c r="BB10" s="7">
        <f t="shared" si="10"/>
        <v>0</v>
      </c>
      <c r="BC10" s="8">
        <f t="shared" si="11"/>
        <v>0</v>
      </c>
      <c r="BD10" s="6"/>
      <c r="BE10" s="9">
        <f t="shared" si="12"/>
        <v>0</v>
      </c>
      <c r="BG10" s="6"/>
      <c r="BH10" s="6"/>
      <c r="BI10" s="6"/>
      <c r="BJ10" s="6"/>
      <c r="BK10" s="10">
        <f t="shared" si="13"/>
        <v>0</v>
      </c>
      <c r="BL10" s="10">
        <f t="shared" si="14"/>
        <v>0</v>
      </c>
      <c r="BN10" s="10">
        <f t="shared" si="15"/>
        <v>5.98125</v>
      </c>
      <c r="BO10" s="10">
        <f t="shared" si="16"/>
        <v>5.695937499999999</v>
      </c>
      <c r="BP10" s="10"/>
      <c r="BQ10" s="10">
        <f t="shared" si="17"/>
        <v>5.838593749999999</v>
      </c>
      <c r="BR10">
        <v>4</v>
      </c>
    </row>
    <row r="11" spans="1:70" ht="12.75">
      <c r="A11" s="12">
        <v>22</v>
      </c>
      <c r="B11" s="19" t="s">
        <v>91</v>
      </c>
      <c r="C11" s="20" t="s">
        <v>90</v>
      </c>
      <c r="D11" s="20" t="s">
        <v>49</v>
      </c>
      <c r="E11" s="21" t="s">
        <v>62</v>
      </c>
      <c r="F11" s="6">
        <v>4</v>
      </c>
      <c r="G11" s="6">
        <v>5.5</v>
      </c>
      <c r="H11" s="6">
        <v>5</v>
      </c>
      <c r="I11" s="6">
        <v>5.5</v>
      </c>
      <c r="J11" s="6">
        <v>5</v>
      </c>
      <c r="K11" s="6">
        <v>4.8</v>
      </c>
      <c r="L11" s="6">
        <v>5</v>
      </c>
      <c r="M11" s="6">
        <v>5</v>
      </c>
      <c r="N11" s="7">
        <f t="shared" si="0"/>
        <v>39.8</v>
      </c>
      <c r="O11" s="8">
        <f t="shared" si="1"/>
        <v>4.975</v>
      </c>
      <c r="P11" s="6">
        <v>6</v>
      </c>
      <c r="Q11" s="9">
        <f t="shared" si="2"/>
        <v>5.231249999999999</v>
      </c>
      <c r="S11" s="6">
        <v>5.6</v>
      </c>
      <c r="T11" s="6">
        <v>7.5</v>
      </c>
      <c r="U11" s="6">
        <v>6.5</v>
      </c>
      <c r="V11" s="6">
        <v>0</v>
      </c>
      <c r="W11" s="10">
        <f t="shared" si="3"/>
        <v>6.775</v>
      </c>
      <c r="X11" s="10">
        <f t="shared" si="4"/>
        <v>6.003125</v>
      </c>
      <c r="Z11" s="6">
        <v>3</v>
      </c>
      <c r="AA11" s="6">
        <v>5.5</v>
      </c>
      <c r="AB11" s="6">
        <v>4.8</v>
      </c>
      <c r="AC11" s="6">
        <v>5</v>
      </c>
      <c r="AD11" s="6">
        <v>4.5</v>
      </c>
      <c r="AE11" s="6">
        <v>5.2</v>
      </c>
      <c r="AF11" s="6">
        <v>5</v>
      </c>
      <c r="AG11" s="6">
        <v>4</v>
      </c>
      <c r="AH11" s="7">
        <f t="shared" si="5"/>
        <v>37</v>
      </c>
      <c r="AI11" s="8">
        <f t="shared" si="6"/>
        <v>4.625</v>
      </c>
      <c r="AJ11" s="6">
        <v>4.7</v>
      </c>
      <c r="AK11" s="9">
        <f t="shared" si="7"/>
        <v>4.64375</v>
      </c>
      <c r="AM11" s="6">
        <v>6</v>
      </c>
      <c r="AN11" s="6">
        <v>7.7</v>
      </c>
      <c r="AO11" s="6">
        <v>5.2</v>
      </c>
      <c r="AP11" s="6">
        <v>0</v>
      </c>
      <c r="AQ11" s="10">
        <f t="shared" si="8"/>
        <v>6.6499999999999995</v>
      </c>
      <c r="AR11" s="10">
        <f t="shared" si="9"/>
        <v>5.646875</v>
      </c>
      <c r="AT11" s="6"/>
      <c r="AU11" s="6"/>
      <c r="AV11" s="6"/>
      <c r="AW11" s="6"/>
      <c r="AX11" s="6"/>
      <c r="AY11" s="6"/>
      <c r="AZ11" s="6"/>
      <c r="BA11" s="6"/>
      <c r="BB11" s="7">
        <f t="shared" si="10"/>
        <v>0</v>
      </c>
      <c r="BC11" s="8">
        <f t="shared" si="11"/>
        <v>0</v>
      </c>
      <c r="BD11" s="6"/>
      <c r="BE11" s="9">
        <f t="shared" si="12"/>
        <v>0</v>
      </c>
      <c r="BG11" s="6"/>
      <c r="BH11" s="6"/>
      <c r="BI11" s="6"/>
      <c r="BJ11" s="6"/>
      <c r="BK11" s="10">
        <f t="shared" si="13"/>
        <v>0</v>
      </c>
      <c r="BL11" s="10">
        <f t="shared" si="14"/>
        <v>0</v>
      </c>
      <c r="BN11" s="10">
        <f t="shared" si="15"/>
        <v>6.003125</v>
      </c>
      <c r="BO11" s="10">
        <f t="shared" si="16"/>
        <v>5.646875</v>
      </c>
      <c r="BP11" s="10"/>
      <c r="BQ11" s="10">
        <f t="shared" si="17"/>
        <v>5.824999999999999</v>
      </c>
      <c r="BR11">
        <v>5</v>
      </c>
    </row>
    <row r="12" spans="1:70" ht="12.75">
      <c r="A12" s="12">
        <v>4</v>
      </c>
      <c r="B12" s="19" t="s">
        <v>79</v>
      </c>
      <c r="C12" s="20" t="s">
        <v>51</v>
      </c>
      <c r="D12" s="20" t="s">
        <v>40</v>
      </c>
      <c r="E12" s="21" t="s">
        <v>78</v>
      </c>
      <c r="F12" s="6">
        <v>4</v>
      </c>
      <c r="G12" s="6">
        <v>4.5</v>
      </c>
      <c r="H12" s="6">
        <v>4</v>
      </c>
      <c r="I12" s="6">
        <v>4.5</v>
      </c>
      <c r="J12" s="6">
        <v>4.5</v>
      </c>
      <c r="K12" s="6">
        <v>4.2</v>
      </c>
      <c r="L12" s="6">
        <v>4</v>
      </c>
      <c r="M12" s="6">
        <v>4</v>
      </c>
      <c r="N12" s="7">
        <f t="shared" si="0"/>
        <v>33.7</v>
      </c>
      <c r="O12" s="8">
        <f t="shared" si="1"/>
        <v>4.2125</v>
      </c>
      <c r="P12" s="6">
        <v>5.5</v>
      </c>
      <c r="Q12" s="9">
        <f t="shared" si="2"/>
        <v>4.534375000000001</v>
      </c>
      <c r="S12" s="6">
        <v>6.4</v>
      </c>
      <c r="T12" s="6">
        <v>7.3</v>
      </c>
      <c r="U12" s="6">
        <v>7</v>
      </c>
      <c r="V12" s="6">
        <v>0</v>
      </c>
      <c r="W12" s="10">
        <f t="shared" si="3"/>
        <v>7</v>
      </c>
      <c r="X12" s="10">
        <f t="shared" si="4"/>
        <v>5.7671875</v>
      </c>
      <c r="Z12" s="6">
        <v>4</v>
      </c>
      <c r="AA12" s="6">
        <v>4.8</v>
      </c>
      <c r="AB12" s="6">
        <v>5</v>
      </c>
      <c r="AC12" s="6">
        <v>4.8</v>
      </c>
      <c r="AD12" s="6">
        <v>3.6</v>
      </c>
      <c r="AE12" s="6">
        <v>3.5</v>
      </c>
      <c r="AF12" s="6">
        <v>5</v>
      </c>
      <c r="AG12" s="6">
        <v>4</v>
      </c>
      <c r="AH12" s="7">
        <f t="shared" si="5"/>
        <v>34.7</v>
      </c>
      <c r="AI12" s="8">
        <f t="shared" si="6"/>
        <v>4.3375</v>
      </c>
      <c r="AJ12" s="6">
        <v>5.2</v>
      </c>
      <c r="AK12" s="9">
        <f t="shared" si="7"/>
        <v>4.5531250000000005</v>
      </c>
      <c r="AM12" s="6">
        <v>5.6</v>
      </c>
      <c r="AN12" s="6">
        <v>7.84</v>
      </c>
      <c r="AO12" s="6">
        <v>5.5</v>
      </c>
      <c r="AP12" s="6">
        <v>0</v>
      </c>
      <c r="AQ12" s="10">
        <f t="shared" si="8"/>
        <v>6.695</v>
      </c>
      <c r="AR12" s="10">
        <f t="shared" si="9"/>
        <v>5.624062500000001</v>
      </c>
      <c r="AT12" s="6"/>
      <c r="AU12" s="6"/>
      <c r="AV12" s="6"/>
      <c r="AW12" s="6"/>
      <c r="AX12" s="6"/>
      <c r="AY12" s="6"/>
      <c r="AZ12" s="6"/>
      <c r="BA12" s="6"/>
      <c r="BB12" s="7">
        <f t="shared" si="10"/>
        <v>0</v>
      </c>
      <c r="BC12" s="8">
        <f t="shared" si="11"/>
        <v>0</v>
      </c>
      <c r="BD12" s="6"/>
      <c r="BE12" s="9">
        <f t="shared" si="12"/>
        <v>0</v>
      </c>
      <c r="BG12" s="6"/>
      <c r="BH12" s="6"/>
      <c r="BI12" s="6"/>
      <c r="BJ12" s="6"/>
      <c r="BK12" s="10">
        <f t="shared" si="13"/>
        <v>0</v>
      </c>
      <c r="BL12" s="10">
        <f t="shared" si="14"/>
        <v>0</v>
      </c>
      <c r="BN12" s="10">
        <f t="shared" si="15"/>
        <v>5.7671875</v>
      </c>
      <c r="BO12" s="10">
        <f t="shared" si="16"/>
        <v>5.624062500000001</v>
      </c>
      <c r="BP12" s="10"/>
      <c r="BQ12" s="10">
        <f t="shared" si="17"/>
        <v>5.695625000000001</v>
      </c>
      <c r="BR12">
        <v>6</v>
      </c>
    </row>
    <row r="13" spans="1:69" ht="12.75">
      <c r="A13" s="26">
        <v>51</v>
      </c>
      <c r="B13" s="27" t="s">
        <v>88</v>
      </c>
      <c r="C13" s="20" t="s">
        <v>64</v>
      </c>
      <c r="D13" s="20" t="s">
        <v>87</v>
      </c>
      <c r="E13" s="21" t="s">
        <v>39</v>
      </c>
      <c r="F13" s="6">
        <v>3.5</v>
      </c>
      <c r="G13" s="6">
        <v>4.5</v>
      </c>
      <c r="H13" s="6">
        <v>4</v>
      </c>
      <c r="I13" s="6">
        <v>4.5</v>
      </c>
      <c r="J13" s="6">
        <v>5</v>
      </c>
      <c r="K13" s="6">
        <v>4.8</v>
      </c>
      <c r="L13" s="6">
        <v>4</v>
      </c>
      <c r="M13" s="6">
        <v>5.5</v>
      </c>
      <c r="N13" s="7">
        <f t="shared" si="0"/>
        <v>35.8</v>
      </c>
      <c r="O13" s="8">
        <f t="shared" si="1"/>
        <v>4.475</v>
      </c>
      <c r="P13" s="6">
        <v>6.5</v>
      </c>
      <c r="Q13" s="9">
        <f t="shared" si="2"/>
        <v>4.981249999999999</v>
      </c>
      <c r="S13" s="6">
        <v>5.4</v>
      </c>
      <c r="T13" s="6">
        <v>7.3</v>
      </c>
      <c r="U13" s="6">
        <v>6.5</v>
      </c>
      <c r="V13" s="6">
        <v>0</v>
      </c>
      <c r="W13" s="10">
        <f t="shared" si="3"/>
        <v>6.625</v>
      </c>
      <c r="X13" s="10">
        <f t="shared" si="4"/>
        <v>5.803125</v>
      </c>
      <c r="Z13" s="6">
        <v>4.2</v>
      </c>
      <c r="AA13" s="6">
        <v>4.8</v>
      </c>
      <c r="AB13" s="6">
        <v>4</v>
      </c>
      <c r="AC13" s="6">
        <v>4.5</v>
      </c>
      <c r="AD13" s="6">
        <v>5</v>
      </c>
      <c r="AE13" s="6">
        <v>4.5</v>
      </c>
      <c r="AF13" s="6">
        <v>4.5</v>
      </c>
      <c r="AG13" s="6">
        <v>4.5</v>
      </c>
      <c r="AH13" s="7">
        <f t="shared" si="5"/>
        <v>36</v>
      </c>
      <c r="AI13" s="8">
        <f t="shared" si="6"/>
        <v>4.5</v>
      </c>
      <c r="AJ13" s="6">
        <v>5.3</v>
      </c>
      <c r="AK13" s="9">
        <f t="shared" si="7"/>
        <v>4.7</v>
      </c>
      <c r="AM13" s="6">
        <v>5.3</v>
      </c>
      <c r="AN13" s="6">
        <v>7.17</v>
      </c>
      <c r="AO13" s="6">
        <v>5.2</v>
      </c>
      <c r="AP13" s="6">
        <v>0</v>
      </c>
      <c r="AQ13" s="10">
        <f t="shared" si="8"/>
        <v>6.21</v>
      </c>
      <c r="AR13" s="10">
        <f t="shared" si="9"/>
        <v>5.455</v>
      </c>
      <c r="AT13" s="6"/>
      <c r="AU13" s="6"/>
      <c r="AV13" s="6"/>
      <c r="AW13" s="6"/>
      <c r="AX13" s="6"/>
      <c r="AY13" s="6"/>
      <c r="AZ13" s="6"/>
      <c r="BA13" s="6"/>
      <c r="BB13" s="7">
        <f t="shared" si="10"/>
        <v>0</v>
      </c>
      <c r="BC13" s="8">
        <f t="shared" si="11"/>
        <v>0</v>
      </c>
      <c r="BD13" s="6"/>
      <c r="BE13" s="9">
        <f t="shared" si="12"/>
        <v>0</v>
      </c>
      <c r="BG13" s="6"/>
      <c r="BH13" s="6"/>
      <c r="BI13" s="6"/>
      <c r="BJ13" s="6"/>
      <c r="BK13" s="10">
        <f t="shared" si="13"/>
        <v>0</v>
      </c>
      <c r="BL13" s="10">
        <f t="shared" si="14"/>
        <v>0</v>
      </c>
      <c r="BN13" s="10">
        <f t="shared" si="15"/>
        <v>5.803125</v>
      </c>
      <c r="BO13" s="10">
        <f t="shared" si="16"/>
        <v>5.455</v>
      </c>
      <c r="BP13" s="10"/>
      <c r="BQ13" s="10">
        <f t="shared" si="17"/>
        <v>5.6290625</v>
      </c>
    </row>
    <row r="14" spans="1:69" ht="12.75">
      <c r="A14" s="12">
        <v>3</v>
      </c>
      <c r="B14" s="19" t="s">
        <v>77</v>
      </c>
      <c r="C14" s="20" t="s">
        <v>51</v>
      </c>
      <c r="D14" s="20" t="s">
        <v>40</v>
      </c>
      <c r="E14" s="21" t="s">
        <v>78</v>
      </c>
      <c r="F14" s="6">
        <v>3</v>
      </c>
      <c r="G14" s="6">
        <v>5.5</v>
      </c>
      <c r="H14" s="6">
        <v>4</v>
      </c>
      <c r="I14" s="6">
        <v>3</v>
      </c>
      <c r="J14" s="6">
        <v>4</v>
      </c>
      <c r="K14" s="6">
        <v>4.5</v>
      </c>
      <c r="L14" s="6">
        <v>4</v>
      </c>
      <c r="M14" s="6">
        <v>3.5</v>
      </c>
      <c r="N14" s="7">
        <f t="shared" si="0"/>
        <v>31.5</v>
      </c>
      <c r="O14" s="8">
        <f t="shared" si="1"/>
        <v>3.9375</v>
      </c>
      <c r="P14" s="6">
        <v>5.5</v>
      </c>
      <c r="Q14" s="9">
        <f t="shared" si="2"/>
        <v>4.328125</v>
      </c>
      <c r="S14" s="6">
        <v>5.9</v>
      </c>
      <c r="T14" s="6">
        <v>7.2</v>
      </c>
      <c r="U14" s="6">
        <v>7</v>
      </c>
      <c r="V14" s="6">
        <v>0</v>
      </c>
      <c r="W14" s="10">
        <f t="shared" si="3"/>
        <v>6.825</v>
      </c>
      <c r="X14" s="10">
        <f t="shared" si="4"/>
        <v>5.5765625</v>
      </c>
      <c r="Z14" s="6">
        <v>4</v>
      </c>
      <c r="AA14" s="6">
        <v>4.5</v>
      </c>
      <c r="AB14" s="6">
        <v>4.2</v>
      </c>
      <c r="AC14" s="6">
        <v>4.2</v>
      </c>
      <c r="AD14" s="6">
        <v>3</v>
      </c>
      <c r="AE14" s="6">
        <v>3</v>
      </c>
      <c r="AF14" s="6">
        <v>3.5</v>
      </c>
      <c r="AG14" s="6">
        <v>4</v>
      </c>
      <c r="AH14" s="7">
        <f t="shared" si="5"/>
        <v>30.4</v>
      </c>
      <c r="AI14" s="8">
        <f t="shared" si="6"/>
        <v>3.8</v>
      </c>
      <c r="AJ14" s="6">
        <v>5.5</v>
      </c>
      <c r="AK14" s="9">
        <f t="shared" si="7"/>
        <v>4.225</v>
      </c>
      <c r="AM14" s="6">
        <v>5.3</v>
      </c>
      <c r="AN14" s="6">
        <v>7.6</v>
      </c>
      <c r="AO14" s="6">
        <v>5.2</v>
      </c>
      <c r="AP14" s="6">
        <v>0</v>
      </c>
      <c r="AQ14" s="10">
        <f t="shared" si="8"/>
        <v>6.425</v>
      </c>
      <c r="AR14" s="10">
        <f t="shared" si="9"/>
        <v>5.324999999999999</v>
      </c>
      <c r="AT14" s="6"/>
      <c r="AU14" s="6"/>
      <c r="AV14" s="6"/>
      <c r="AW14" s="6"/>
      <c r="AX14" s="6"/>
      <c r="AY14" s="6"/>
      <c r="AZ14" s="6"/>
      <c r="BA14" s="6"/>
      <c r="BB14" s="7">
        <f t="shared" si="10"/>
        <v>0</v>
      </c>
      <c r="BC14" s="8">
        <f t="shared" si="11"/>
        <v>0</v>
      </c>
      <c r="BD14" s="6"/>
      <c r="BE14" s="9">
        <f t="shared" si="12"/>
        <v>0</v>
      </c>
      <c r="BG14" s="6"/>
      <c r="BH14" s="6"/>
      <c r="BI14" s="6"/>
      <c r="BJ14" s="6"/>
      <c r="BK14" s="10">
        <f t="shared" si="13"/>
        <v>0</v>
      </c>
      <c r="BL14" s="10">
        <f t="shared" si="14"/>
        <v>0</v>
      </c>
      <c r="BN14" s="10">
        <f t="shared" si="15"/>
        <v>5.5765625</v>
      </c>
      <c r="BO14" s="10">
        <f t="shared" si="16"/>
        <v>5.324999999999999</v>
      </c>
      <c r="BP14" s="10"/>
      <c r="BQ14" s="10">
        <f t="shared" si="17"/>
        <v>5.4507812499999995</v>
      </c>
    </row>
    <row r="15" spans="1:69" ht="12.75">
      <c r="A15" s="12">
        <v>47</v>
      </c>
      <c r="B15" s="19" t="s">
        <v>76</v>
      </c>
      <c r="C15" s="20" t="s">
        <v>44</v>
      </c>
      <c r="D15" s="20" t="s">
        <v>38</v>
      </c>
      <c r="E15" s="21" t="s">
        <v>39</v>
      </c>
      <c r="F15" s="6">
        <v>5</v>
      </c>
      <c r="G15" s="6">
        <v>5.5</v>
      </c>
      <c r="H15" s="6">
        <v>5.5</v>
      </c>
      <c r="I15" s="6">
        <v>5.5</v>
      </c>
      <c r="J15" s="6">
        <v>6</v>
      </c>
      <c r="K15" s="6">
        <v>5.5</v>
      </c>
      <c r="L15" s="6">
        <v>6</v>
      </c>
      <c r="M15" s="6">
        <v>5</v>
      </c>
      <c r="N15" s="7">
        <f t="shared" si="0"/>
        <v>44</v>
      </c>
      <c r="O15" s="8">
        <f t="shared" si="1"/>
        <v>5.5</v>
      </c>
      <c r="P15" s="6">
        <v>6.5</v>
      </c>
      <c r="Q15" s="9">
        <f t="shared" si="2"/>
        <v>5.75</v>
      </c>
      <c r="S15" s="6">
        <v>5.2</v>
      </c>
      <c r="T15" s="6">
        <v>5.2</v>
      </c>
      <c r="U15" s="6">
        <v>6</v>
      </c>
      <c r="V15" s="6">
        <v>0</v>
      </c>
      <c r="W15" s="10">
        <f t="shared" si="3"/>
        <v>5.4</v>
      </c>
      <c r="X15" s="10">
        <f t="shared" si="4"/>
        <v>5.575</v>
      </c>
      <c r="Z15" s="6">
        <v>4.8</v>
      </c>
      <c r="AA15" s="6">
        <v>5.3</v>
      </c>
      <c r="AB15" s="6">
        <v>4.8</v>
      </c>
      <c r="AC15" s="6">
        <v>4.5</v>
      </c>
      <c r="AD15" s="6">
        <v>3.5</v>
      </c>
      <c r="AE15" s="6">
        <v>1</v>
      </c>
      <c r="AF15" s="6">
        <v>6.5</v>
      </c>
      <c r="AG15" s="6">
        <v>5</v>
      </c>
      <c r="AH15" s="7">
        <f t="shared" si="5"/>
        <v>35.4</v>
      </c>
      <c r="AI15" s="8">
        <f t="shared" si="6"/>
        <v>4.425</v>
      </c>
      <c r="AJ15" s="6">
        <v>5.3</v>
      </c>
      <c r="AK15" s="9">
        <f t="shared" si="7"/>
        <v>4.64375</v>
      </c>
      <c r="AM15" s="6">
        <v>5.1</v>
      </c>
      <c r="AN15" s="6">
        <v>6.67</v>
      </c>
      <c r="AO15" s="6">
        <v>5.2</v>
      </c>
      <c r="AP15" s="6">
        <v>0</v>
      </c>
      <c r="AQ15" s="10">
        <f t="shared" si="8"/>
        <v>5.909999999999999</v>
      </c>
      <c r="AR15" s="10">
        <f t="shared" si="9"/>
        <v>5.2768749999999995</v>
      </c>
      <c r="AT15" s="6"/>
      <c r="AU15" s="6"/>
      <c r="AV15" s="6"/>
      <c r="AW15" s="6"/>
      <c r="AX15" s="6"/>
      <c r="AY15" s="6"/>
      <c r="AZ15" s="6"/>
      <c r="BA15" s="6"/>
      <c r="BB15" s="7">
        <f t="shared" si="10"/>
        <v>0</v>
      </c>
      <c r="BC15" s="8">
        <f t="shared" si="11"/>
        <v>0</v>
      </c>
      <c r="BD15" s="6"/>
      <c r="BE15" s="9">
        <f t="shared" si="12"/>
        <v>0</v>
      </c>
      <c r="BG15" s="6"/>
      <c r="BH15" s="6"/>
      <c r="BI15" s="6"/>
      <c r="BJ15" s="6"/>
      <c r="BK15" s="10">
        <f t="shared" si="13"/>
        <v>0</v>
      </c>
      <c r="BL15" s="10">
        <f t="shared" si="14"/>
        <v>0</v>
      </c>
      <c r="BN15" s="10">
        <f t="shared" si="15"/>
        <v>5.575</v>
      </c>
      <c r="BO15" s="10">
        <f t="shared" si="16"/>
        <v>5.2768749999999995</v>
      </c>
      <c r="BP15" s="10"/>
      <c r="BQ15" s="10">
        <f t="shared" si="17"/>
        <v>5.4259375</v>
      </c>
    </row>
    <row r="16" spans="1:69" ht="12.75">
      <c r="A16" s="26">
        <v>25</v>
      </c>
      <c r="B16" s="27" t="s">
        <v>80</v>
      </c>
      <c r="C16" s="20" t="s">
        <v>81</v>
      </c>
      <c r="D16" s="20" t="s">
        <v>82</v>
      </c>
      <c r="E16" s="21" t="s">
        <v>83</v>
      </c>
      <c r="F16" s="6">
        <v>5</v>
      </c>
      <c r="G16" s="6">
        <v>5.5</v>
      </c>
      <c r="H16" s="6">
        <v>5</v>
      </c>
      <c r="I16" s="6">
        <v>1.5</v>
      </c>
      <c r="J16" s="6">
        <v>4</v>
      </c>
      <c r="K16" s="6">
        <v>4</v>
      </c>
      <c r="L16" s="6">
        <v>5</v>
      </c>
      <c r="M16" s="6">
        <v>5.5</v>
      </c>
      <c r="N16" s="7">
        <f t="shared" si="0"/>
        <v>35.5</v>
      </c>
      <c r="O16" s="8">
        <f t="shared" si="1"/>
        <v>4.4375</v>
      </c>
      <c r="P16" s="6">
        <v>7</v>
      </c>
      <c r="Q16" s="9">
        <f t="shared" si="2"/>
        <v>5.078125</v>
      </c>
      <c r="S16" s="6">
        <v>5</v>
      </c>
      <c r="T16" s="6">
        <v>5.8</v>
      </c>
      <c r="U16" s="6">
        <v>6.5</v>
      </c>
      <c r="V16" s="6">
        <v>0</v>
      </c>
      <c r="W16" s="10">
        <f t="shared" si="3"/>
        <v>5.775</v>
      </c>
      <c r="X16" s="10">
        <f t="shared" si="4"/>
        <v>5.4265625</v>
      </c>
      <c r="Z16" s="6">
        <v>4.5</v>
      </c>
      <c r="AA16" s="6">
        <v>5.3</v>
      </c>
      <c r="AB16" s="6">
        <v>5.2</v>
      </c>
      <c r="AC16" s="6">
        <v>0</v>
      </c>
      <c r="AD16" s="6">
        <v>5.3</v>
      </c>
      <c r="AE16" s="6">
        <v>5.3</v>
      </c>
      <c r="AF16" s="6">
        <v>5.2</v>
      </c>
      <c r="AG16" s="6">
        <v>5</v>
      </c>
      <c r="AH16" s="7">
        <f t="shared" si="5"/>
        <v>35.8</v>
      </c>
      <c r="AI16" s="8">
        <f t="shared" si="6"/>
        <v>4.475</v>
      </c>
      <c r="AJ16" s="6">
        <v>5.7</v>
      </c>
      <c r="AK16" s="9">
        <f t="shared" si="7"/>
        <v>4.78125</v>
      </c>
      <c r="AM16" s="6">
        <v>4.8</v>
      </c>
      <c r="AN16" s="6">
        <v>6.4</v>
      </c>
      <c r="AO16" s="6">
        <v>5.7</v>
      </c>
      <c r="AP16" s="6">
        <v>0</v>
      </c>
      <c r="AQ16" s="10">
        <f t="shared" si="8"/>
        <v>5.825</v>
      </c>
      <c r="AR16" s="10">
        <f t="shared" si="9"/>
        <v>5.303125</v>
      </c>
      <c r="AT16" s="6"/>
      <c r="AU16" s="6"/>
      <c r="AV16" s="6"/>
      <c r="AW16" s="6"/>
      <c r="AX16" s="6"/>
      <c r="AY16" s="6"/>
      <c r="AZ16" s="6"/>
      <c r="BA16" s="6"/>
      <c r="BB16" s="7">
        <f t="shared" si="10"/>
        <v>0</v>
      </c>
      <c r="BC16" s="8">
        <f t="shared" si="11"/>
        <v>0</v>
      </c>
      <c r="BD16" s="6"/>
      <c r="BE16" s="9">
        <f t="shared" si="12"/>
        <v>0</v>
      </c>
      <c r="BG16" s="6"/>
      <c r="BH16" s="6"/>
      <c r="BI16" s="6"/>
      <c r="BJ16" s="6"/>
      <c r="BK16" s="10">
        <f t="shared" si="13"/>
        <v>0</v>
      </c>
      <c r="BL16" s="10">
        <f t="shared" si="14"/>
        <v>0</v>
      </c>
      <c r="BN16" s="10">
        <f t="shared" si="15"/>
        <v>5.4265625</v>
      </c>
      <c r="BO16" s="10">
        <f t="shared" si="16"/>
        <v>5.303125</v>
      </c>
      <c r="BP16" s="10"/>
      <c r="BQ16" s="10">
        <f t="shared" si="17"/>
        <v>5.36484375</v>
      </c>
    </row>
    <row r="17" spans="1:69" ht="12.75">
      <c r="A17" s="12">
        <v>21</v>
      </c>
      <c r="B17" s="19" t="s">
        <v>89</v>
      </c>
      <c r="C17" s="20" t="s">
        <v>90</v>
      </c>
      <c r="D17" s="20" t="s">
        <v>49</v>
      </c>
      <c r="E17" s="21" t="s">
        <v>62</v>
      </c>
      <c r="F17" s="6">
        <v>3.8</v>
      </c>
      <c r="G17" s="6">
        <v>5.5</v>
      </c>
      <c r="H17" s="6">
        <v>5</v>
      </c>
      <c r="I17" s="6">
        <v>0</v>
      </c>
      <c r="J17" s="6">
        <v>5.5</v>
      </c>
      <c r="K17" s="6">
        <v>5.7</v>
      </c>
      <c r="L17" s="6">
        <v>0</v>
      </c>
      <c r="M17" s="6">
        <v>5</v>
      </c>
      <c r="N17" s="7">
        <f t="shared" si="0"/>
        <v>30.5</v>
      </c>
      <c r="O17" s="8">
        <f t="shared" si="1"/>
        <v>3.8125</v>
      </c>
      <c r="P17" s="6">
        <v>5.1</v>
      </c>
      <c r="Q17" s="9">
        <f t="shared" si="2"/>
        <v>4.134375</v>
      </c>
      <c r="S17" s="6">
        <v>5</v>
      </c>
      <c r="T17" s="6">
        <v>7.4</v>
      </c>
      <c r="U17" s="6">
        <v>6.5</v>
      </c>
      <c r="V17" s="6">
        <v>0</v>
      </c>
      <c r="W17" s="10">
        <f t="shared" si="3"/>
        <v>6.575</v>
      </c>
      <c r="X17" s="10">
        <f t="shared" si="4"/>
        <v>5.354687500000001</v>
      </c>
      <c r="Z17" s="6">
        <v>3</v>
      </c>
      <c r="AA17" s="6">
        <v>5.3</v>
      </c>
      <c r="AB17" s="6">
        <v>0</v>
      </c>
      <c r="AC17" s="6">
        <v>0</v>
      </c>
      <c r="AD17" s="6">
        <v>5</v>
      </c>
      <c r="AE17" s="6">
        <v>4.5</v>
      </c>
      <c r="AF17" s="6">
        <v>0</v>
      </c>
      <c r="AG17" s="6">
        <v>3</v>
      </c>
      <c r="AH17" s="7">
        <f t="shared" si="5"/>
        <v>20.8</v>
      </c>
      <c r="AI17" s="8">
        <f t="shared" si="6"/>
        <v>2.6</v>
      </c>
      <c r="AJ17" s="6">
        <v>4</v>
      </c>
      <c r="AK17" s="9">
        <f t="shared" si="7"/>
        <v>2.95</v>
      </c>
      <c r="AM17" s="6">
        <v>5.5</v>
      </c>
      <c r="AN17" s="6">
        <v>7.5</v>
      </c>
      <c r="AO17" s="6">
        <v>6</v>
      </c>
      <c r="AP17" s="6">
        <v>0</v>
      </c>
      <c r="AQ17" s="10">
        <f t="shared" si="8"/>
        <v>6.625</v>
      </c>
      <c r="AR17" s="10">
        <f t="shared" si="9"/>
        <v>4.7875</v>
      </c>
      <c r="AT17" s="6"/>
      <c r="AU17" s="6"/>
      <c r="AV17" s="6"/>
      <c r="AW17" s="6"/>
      <c r="AX17" s="6"/>
      <c r="AY17" s="6"/>
      <c r="AZ17" s="6"/>
      <c r="BA17" s="6"/>
      <c r="BB17" s="7">
        <f t="shared" si="10"/>
        <v>0</v>
      </c>
      <c r="BC17" s="8">
        <f t="shared" si="11"/>
        <v>0</v>
      </c>
      <c r="BD17" s="6"/>
      <c r="BE17" s="9">
        <f t="shared" si="12"/>
        <v>0</v>
      </c>
      <c r="BG17" s="6"/>
      <c r="BH17" s="6"/>
      <c r="BI17" s="6"/>
      <c r="BJ17" s="6"/>
      <c r="BK17" s="10">
        <f t="shared" si="13"/>
        <v>0</v>
      </c>
      <c r="BL17" s="10">
        <f t="shared" si="14"/>
        <v>0</v>
      </c>
      <c r="BN17" s="10">
        <f t="shared" si="15"/>
        <v>5.354687500000001</v>
      </c>
      <c r="BO17" s="10">
        <f t="shared" si="16"/>
        <v>4.7875</v>
      </c>
      <c r="BP17" s="10"/>
      <c r="BQ17" s="10">
        <f t="shared" si="17"/>
        <v>5.07109375</v>
      </c>
    </row>
    <row r="18" spans="1:69" ht="12.75">
      <c r="A18" s="26">
        <v>56</v>
      </c>
      <c r="B18" s="27" t="s">
        <v>86</v>
      </c>
      <c r="C18" s="20" t="s">
        <v>64</v>
      </c>
      <c r="D18" s="20" t="s">
        <v>87</v>
      </c>
      <c r="E18" s="21" t="s">
        <v>39</v>
      </c>
      <c r="F18" s="6">
        <v>2</v>
      </c>
      <c r="G18" s="6">
        <v>4</v>
      </c>
      <c r="H18" s="6">
        <v>5</v>
      </c>
      <c r="I18" s="6">
        <v>3.8</v>
      </c>
      <c r="J18" s="6">
        <v>4</v>
      </c>
      <c r="K18" s="6">
        <v>4</v>
      </c>
      <c r="L18" s="6">
        <v>5</v>
      </c>
      <c r="M18" s="6">
        <v>4.5</v>
      </c>
      <c r="N18" s="7">
        <f t="shared" si="0"/>
        <v>32.3</v>
      </c>
      <c r="O18" s="8">
        <f t="shared" si="1"/>
        <v>4.0375</v>
      </c>
      <c r="P18" s="6">
        <v>6.5</v>
      </c>
      <c r="Q18" s="9">
        <f t="shared" si="2"/>
        <v>4.653124999999999</v>
      </c>
      <c r="S18" s="6">
        <v>3</v>
      </c>
      <c r="T18" s="6">
        <v>5.86</v>
      </c>
      <c r="U18" s="6">
        <v>6.5</v>
      </c>
      <c r="V18" s="6">
        <v>0</v>
      </c>
      <c r="W18" s="10">
        <f t="shared" si="3"/>
        <v>5.305</v>
      </c>
      <c r="X18" s="10">
        <f t="shared" si="4"/>
        <v>4.9790624999999995</v>
      </c>
      <c r="Z18" s="6">
        <v>4.2</v>
      </c>
      <c r="AA18" s="6">
        <v>4</v>
      </c>
      <c r="AB18" s="6">
        <v>4</v>
      </c>
      <c r="AC18" s="6">
        <v>3</v>
      </c>
      <c r="AD18" s="6">
        <v>3.5</v>
      </c>
      <c r="AE18" s="6">
        <v>4.5</v>
      </c>
      <c r="AF18" s="6">
        <v>3</v>
      </c>
      <c r="AG18" s="6">
        <v>4.2</v>
      </c>
      <c r="AH18" s="7">
        <f t="shared" si="5"/>
        <v>30.4</v>
      </c>
      <c r="AI18" s="8">
        <f t="shared" si="6"/>
        <v>3.8</v>
      </c>
      <c r="AJ18" s="6">
        <v>5</v>
      </c>
      <c r="AK18" s="9">
        <f t="shared" si="7"/>
        <v>4.1</v>
      </c>
      <c r="AM18" s="6">
        <v>3.2</v>
      </c>
      <c r="AN18" s="6">
        <v>6.25</v>
      </c>
      <c r="AO18" s="6">
        <v>5.3</v>
      </c>
      <c r="AP18" s="6">
        <v>0</v>
      </c>
      <c r="AQ18" s="10">
        <f t="shared" si="8"/>
        <v>5.25</v>
      </c>
      <c r="AR18" s="10">
        <f t="shared" si="9"/>
        <v>4.675</v>
      </c>
      <c r="AT18" s="6"/>
      <c r="AU18" s="6"/>
      <c r="AV18" s="6"/>
      <c r="AW18" s="6"/>
      <c r="AX18" s="6"/>
      <c r="AY18" s="6"/>
      <c r="AZ18" s="6"/>
      <c r="BA18" s="6"/>
      <c r="BB18" s="7">
        <f t="shared" si="10"/>
        <v>0</v>
      </c>
      <c r="BC18" s="8">
        <f t="shared" si="11"/>
        <v>0</v>
      </c>
      <c r="BD18" s="6"/>
      <c r="BE18" s="9">
        <f t="shared" si="12"/>
        <v>0</v>
      </c>
      <c r="BG18" s="6"/>
      <c r="BH18" s="6"/>
      <c r="BI18" s="6"/>
      <c r="BJ18" s="6"/>
      <c r="BK18" s="10">
        <f t="shared" si="13"/>
        <v>0</v>
      </c>
      <c r="BL18" s="10">
        <f t="shared" si="14"/>
        <v>0</v>
      </c>
      <c r="BN18" s="10">
        <f t="shared" si="15"/>
        <v>4.9790624999999995</v>
      </c>
      <c r="BO18" s="10">
        <f t="shared" si="16"/>
        <v>4.675</v>
      </c>
      <c r="BP18" s="49" t="s">
        <v>192</v>
      </c>
      <c r="BQ18" s="10">
        <f>(BN18+BO18)/2-1</f>
        <v>3.827031249999999</v>
      </c>
    </row>
  </sheetData>
  <mergeCells count="10">
    <mergeCell ref="BN4:BP4"/>
    <mergeCell ref="H1:M1"/>
    <mergeCell ref="F4:Q4"/>
    <mergeCell ref="S4:W4"/>
    <mergeCell ref="BG4:BK4"/>
    <mergeCell ref="AB1:AI1"/>
    <mergeCell ref="Z4:AK4"/>
    <mergeCell ref="AM4:AQ4"/>
    <mergeCell ref="AV1:BC1"/>
    <mergeCell ref="AT4:BE4"/>
  </mergeCells>
  <printOptions/>
  <pageMargins left="0.75" right="0.75" top="1" bottom="1" header="0.5" footer="0.5"/>
  <pageSetup fitToHeight="1" fitToWidth="1" horizontalDpi="300" verticalDpi="300" orientation="landscape" paperSize="9" scale="93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5.57421875" style="0" customWidth="1"/>
    <col min="3" max="3" width="15.421875" style="0" customWidth="1"/>
    <col min="4" max="4" width="15.7109375" style="0" customWidth="1"/>
    <col min="5" max="5" width="14.8515625" style="0" customWidth="1"/>
    <col min="6" max="16" width="5.7109375" style="0" customWidth="1"/>
    <col min="17" max="17" width="3.140625" style="0" customWidth="1"/>
    <col min="18" max="22" width="5.7109375" style="0" customWidth="1"/>
    <col min="23" max="23" width="6.7109375" style="0" customWidth="1"/>
    <col min="24" max="24" width="3.140625" style="0" customWidth="1"/>
    <col min="25" max="35" width="5.7109375" style="0" customWidth="1"/>
    <col min="36" max="36" width="3.140625" style="0" customWidth="1"/>
    <col min="37" max="41" width="5.7109375" style="0" customWidth="1"/>
    <col min="42" max="42" width="6.7109375" style="0" customWidth="1"/>
    <col min="43" max="43" width="3.140625" style="0" customWidth="1"/>
    <col min="44" max="54" width="5.7109375" style="0" customWidth="1"/>
    <col min="55" max="55" width="3.140625" style="0" customWidth="1"/>
    <col min="56" max="60" width="5.7109375" style="0" customWidth="1"/>
    <col min="61" max="61" width="6.7109375" style="0" customWidth="1"/>
    <col min="62" max="62" width="3.140625" style="0" customWidth="1"/>
    <col min="63" max="66" width="6.7109375" style="0" customWidth="1"/>
    <col min="67" max="67" width="11.57421875" style="0" customWidth="1"/>
  </cols>
  <sheetData>
    <row r="1" spans="1:67" ht="12.75">
      <c r="A1" t="s">
        <v>34</v>
      </c>
      <c r="F1" s="1" t="s">
        <v>0</v>
      </c>
      <c r="G1" s="1"/>
      <c r="H1" s="52" t="s">
        <v>191</v>
      </c>
      <c r="I1" s="52"/>
      <c r="J1" s="52"/>
      <c r="K1" s="52"/>
      <c r="L1" s="52"/>
      <c r="M1" s="1"/>
      <c r="N1" s="1"/>
      <c r="Y1" t="s">
        <v>1</v>
      </c>
      <c r="AA1" s="52" t="s">
        <v>82</v>
      </c>
      <c r="AB1" s="52"/>
      <c r="AC1" s="52"/>
      <c r="AD1" s="52"/>
      <c r="AE1" s="52"/>
      <c r="AF1" s="52"/>
      <c r="AG1" s="52"/>
      <c r="AR1" t="s">
        <v>2</v>
      </c>
      <c r="AT1" s="52"/>
      <c r="AU1" s="52"/>
      <c r="AV1" s="52"/>
      <c r="AW1" s="52"/>
      <c r="AX1" s="52"/>
      <c r="AY1" s="52"/>
      <c r="AZ1" s="52"/>
      <c r="BO1" s="2">
        <f ca="1">NOW()</f>
        <v>41407.66401111111</v>
      </c>
    </row>
    <row r="2" spans="1:67" ht="12.75">
      <c r="A2" s="3" t="s">
        <v>35</v>
      </c>
      <c r="BO2" s="4">
        <f ca="1">NOW()</f>
        <v>41407.66401111111</v>
      </c>
    </row>
    <row r="3" spans="1:5" ht="12.75">
      <c r="A3" s="28" t="s">
        <v>97</v>
      </c>
      <c r="B3" s="28"/>
      <c r="C3" s="28"/>
      <c r="D3" s="28"/>
      <c r="E3" s="28"/>
    </row>
    <row r="4" spans="6:66" ht="12.75">
      <c r="F4" s="53" t="s">
        <v>3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"/>
      <c r="R4" s="53" t="s">
        <v>4</v>
      </c>
      <c r="S4" s="53"/>
      <c r="T4" s="53"/>
      <c r="U4" s="53"/>
      <c r="V4" s="53"/>
      <c r="W4" s="5" t="s">
        <v>5</v>
      </c>
      <c r="Y4" s="53" t="s">
        <v>3</v>
      </c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"/>
      <c r="AK4" s="53" t="s">
        <v>4</v>
      </c>
      <c r="AL4" s="53"/>
      <c r="AM4" s="53"/>
      <c r="AN4" s="53"/>
      <c r="AO4" s="53"/>
      <c r="AP4" s="5" t="s">
        <v>5</v>
      </c>
      <c r="AR4" s="53" t="s">
        <v>3</v>
      </c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"/>
      <c r="BD4" s="53" t="s">
        <v>4</v>
      </c>
      <c r="BE4" s="53"/>
      <c r="BF4" s="53"/>
      <c r="BG4" s="53"/>
      <c r="BH4" s="53"/>
      <c r="BI4" s="5" t="s">
        <v>5</v>
      </c>
      <c r="BK4" s="53" t="s">
        <v>6</v>
      </c>
      <c r="BL4" s="53"/>
      <c r="BM4" s="53"/>
      <c r="BN4" s="5" t="s">
        <v>7</v>
      </c>
    </row>
    <row r="5" spans="1:67" s="5" customFormat="1" ht="12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46</v>
      </c>
      <c r="H5" s="5" t="s">
        <v>14</v>
      </c>
      <c r="I5" s="5" t="s">
        <v>18</v>
      </c>
      <c r="J5" s="5" t="s">
        <v>94</v>
      </c>
      <c r="K5" s="5" t="s">
        <v>95</v>
      </c>
      <c r="L5" s="5" t="s">
        <v>96</v>
      </c>
      <c r="M5" s="5" t="s">
        <v>21</v>
      </c>
      <c r="N5" s="5" t="s">
        <v>22</v>
      </c>
      <c r="O5" s="5" t="s">
        <v>10</v>
      </c>
      <c r="P5" s="5" t="s">
        <v>23</v>
      </c>
      <c r="R5" s="5" t="s">
        <v>24</v>
      </c>
      <c r="S5" s="5" t="s">
        <v>75</v>
      </c>
      <c r="T5" s="5" t="s">
        <v>10</v>
      </c>
      <c r="U5" s="5" t="s">
        <v>28</v>
      </c>
      <c r="V5" s="5" t="s">
        <v>23</v>
      </c>
      <c r="W5" s="5" t="s">
        <v>29</v>
      </c>
      <c r="Y5" s="5" t="s">
        <v>13</v>
      </c>
      <c r="Z5" s="5" t="s">
        <v>46</v>
      </c>
      <c r="AA5" s="5" t="s">
        <v>14</v>
      </c>
      <c r="AB5" s="5" t="s">
        <v>18</v>
      </c>
      <c r="AC5" s="5" t="s">
        <v>94</v>
      </c>
      <c r="AD5" s="5" t="s">
        <v>95</v>
      </c>
      <c r="AE5" s="5" t="s">
        <v>96</v>
      </c>
      <c r="AF5" s="5" t="s">
        <v>21</v>
      </c>
      <c r="AG5" s="5" t="s">
        <v>22</v>
      </c>
      <c r="AH5" s="5" t="s">
        <v>10</v>
      </c>
      <c r="AI5" s="5" t="s">
        <v>23</v>
      </c>
      <c r="AK5" s="5" t="s">
        <v>24</v>
      </c>
      <c r="AL5" s="5" t="s">
        <v>75</v>
      </c>
      <c r="AM5" s="5" t="s">
        <v>10</v>
      </c>
      <c r="AN5" s="5" t="s">
        <v>28</v>
      </c>
      <c r="AO5" s="5" t="s">
        <v>23</v>
      </c>
      <c r="AP5" s="5" t="s">
        <v>29</v>
      </c>
      <c r="AR5" s="5" t="s">
        <v>13</v>
      </c>
      <c r="AS5" s="5" t="s">
        <v>46</v>
      </c>
      <c r="AT5" s="5" t="s">
        <v>14</v>
      </c>
      <c r="AU5" s="5" t="s">
        <v>18</v>
      </c>
      <c r="AV5" s="5" t="s">
        <v>94</v>
      </c>
      <c r="AW5" s="5" t="s">
        <v>95</v>
      </c>
      <c r="AX5" s="5" t="s">
        <v>96</v>
      </c>
      <c r="AY5" s="5" t="s">
        <v>21</v>
      </c>
      <c r="AZ5" s="5" t="s">
        <v>22</v>
      </c>
      <c r="BA5" s="5" t="s">
        <v>10</v>
      </c>
      <c r="BB5" s="5" t="s">
        <v>23</v>
      </c>
      <c r="BD5" s="5" t="s">
        <v>24</v>
      </c>
      <c r="BE5" s="5" t="s">
        <v>75</v>
      </c>
      <c r="BF5" s="5" t="s">
        <v>10</v>
      </c>
      <c r="BG5" s="5" t="s">
        <v>28</v>
      </c>
      <c r="BH5" s="5" t="s">
        <v>23</v>
      </c>
      <c r="BI5" s="5" t="s">
        <v>29</v>
      </c>
      <c r="BK5" s="5" t="s">
        <v>30</v>
      </c>
      <c r="BL5" s="5" t="s">
        <v>31</v>
      </c>
      <c r="BM5" s="5" t="s">
        <v>32</v>
      </c>
      <c r="BN5" s="5" t="s">
        <v>23</v>
      </c>
      <c r="BO5" s="5" t="s">
        <v>33</v>
      </c>
    </row>
    <row r="7" spans="1:67" ht="12.75">
      <c r="A7" s="12">
        <v>20</v>
      </c>
      <c r="B7" s="19" t="s">
        <v>101</v>
      </c>
      <c r="C7" s="20" t="s">
        <v>90</v>
      </c>
      <c r="D7" s="20" t="s">
        <v>49</v>
      </c>
      <c r="E7" s="21" t="s">
        <v>62</v>
      </c>
      <c r="F7" s="6">
        <v>4.9</v>
      </c>
      <c r="G7" s="6">
        <v>6</v>
      </c>
      <c r="H7" s="6">
        <v>6</v>
      </c>
      <c r="I7" s="6">
        <v>2</v>
      </c>
      <c r="J7" s="6">
        <v>4</v>
      </c>
      <c r="K7" s="6">
        <v>5.5</v>
      </c>
      <c r="L7" s="6">
        <v>5.5</v>
      </c>
      <c r="M7" s="7">
        <f>SUM(F7:L7)</f>
        <v>33.9</v>
      </c>
      <c r="N7" s="8">
        <f>M7/7</f>
        <v>4.8428571428571425</v>
      </c>
      <c r="O7" s="6">
        <v>5.2</v>
      </c>
      <c r="P7" s="9">
        <f>(N7*0.75)+(O7*0.25)</f>
        <v>4.932142857142857</v>
      </c>
      <c r="R7" s="6">
        <v>7.3</v>
      </c>
      <c r="S7" s="6">
        <v>7.83</v>
      </c>
      <c r="T7" s="6">
        <v>6</v>
      </c>
      <c r="U7" s="6">
        <v>0</v>
      </c>
      <c r="V7" s="10">
        <f>(R7*0.25)+(S7*0.5)+(T7*0.25)-(U7)</f>
        <v>7.24</v>
      </c>
      <c r="W7" s="10">
        <f>(P7+V7)/2</f>
        <v>6.086071428571429</v>
      </c>
      <c r="Y7" s="6">
        <v>4.9</v>
      </c>
      <c r="Z7" s="6">
        <v>5.8</v>
      </c>
      <c r="AA7" s="6">
        <v>5.8</v>
      </c>
      <c r="AB7" s="6">
        <v>3.8</v>
      </c>
      <c r="AC7" s="6">
        <v>5.2</v>
      </c>
      <c r="AD7" s="6">
        <v>6.8</v>
      </c>
      <c r="AE7" s="6">
        <v>5.8</v>
      </c>
      <c r="AF7" s="7">
        <f>SUM(Y7:AE7)</f>
        <v>38.099999999999994</v>
      </c>
      <c r="AG7" s="8">
        <f>AF7/7</f>
        <v>5.442857142857142</v>
      </c>
      <c r="AH7" s="6">
        <v>4.9</v>
      </c>
      <c r="AI7" s="9">
        <f>(AG7*0.75)+(AH7*0.25)</f>
        <v>5.307142857142857</v>
      </c>
      <c r="AK7" s="6">
        <v>8.2</v>
      </c>
      <c r="AL7" s="6">
        <v>8.4</v>
      </c>
      <c r="AM7" s="6">
        <v>7</v>
      </c>
      <c r="AN7" s="6">
        <v>0</v>
      </c>
      <c r="AO7" s="10">
        <f>(AK7*0.25)+(AL7*0.5)+(AM7*0.25)-(AN7)</f>
        <v>8</v>
      </c>
      <c r="AP7" s="10">
        <f>(AI7+AO7)/2</f>
        <v>6.6535714285714285</v>
      </c>
      <c r="AR7" s="6"/>
      <c r="AS7" s="6"/>
      <c r="AT7" s="6"/>
      <c r="AU7" s="6"/>
      <c r="AV7" s="6"/>
      <c r="AW7" s="6"/>
      <c r="AX7" s="6"/>
      <c r="AY7" s="7">
        <f>SUM(AR7:AX7)</f>
        <v>0</v>
      </c>
      <c r="AZ7" s="8">
        <f>AY7/7</f>
        <v>0</v>
      </c>
      <c r="BA7" s="6"/>
      <c r="BB7" s="9">
        <f>(AZ7*0.75)+(BA7*0.25)</f>
        <v>0</v>
      </c>
      <c r="BD7" s="6"/>
      <c r="BE7" s="6"/>
      <c r="BF7" s="6"/>
      <c r="BG7" s="6"/>
      <c r="BH7" s="10">
        <f>(BD7*0.25)+(BE7*0.5)+(BF7*0.25)-(BG7)</f>
        <v>0</v>
      </c>
      <c r="BI7" s="10">
        <f>(BB7+BH7)/2</f>
        <v>0</v>
      </c>
      <c r="BK7" s="10">
        <f>W7</f>
        <v>6.086071428571429</v>
      </c>
      <c r="BL7" s="10">
        <f>AP7</f>
        <v>6.6535714285714285</v>
      </c>
      <c r="BM7" s="10"/>
      <c r="BN7" s="10">
        <f>AVERAGE(BK7:BM7)</f>
        <v>6.369821428571429</v>
      </c>
      <c r="BO7">
        <v>1</v>
      </c>
    </row>
    <row r="8" spans="1:67" ht="12.75">
      <c r="A8" s="12">
        <v>1</v>
      </c>
      <c r="B8" s="19" t="s">
        <v>100</v>
      </c>
      <c r="C8" s="20" t="s">
        <v>56</v>
      </c>
      <c r="D8" s="20" t="s">
        <v>57</v>
      </c>
      <c r="E8" s="21" t="s">
        <v>43</v>
      </c>
      <c r="F8" s="6">
        <v>4.5</v>
      </c>
      <c r="G8" s="6">
        <v>7</v>
      </c>
      <c r="H8" s="6">
        <v>6.2</v>
      </c>
      <c r="I8" s="6">
        <v>5</v>
      </c>
      <c r="J8" s="6">
        <v>5</v>
      </c>
      <c r="K8" s="6">
        <v>5.2</v>
      </c>
      <c r="L8" s="6">
        <v>5.5</v>
      </c>
      <c r="M8" s="7">
        <f>SUM(F8:L8)</f>
        <v>38.4</v>
      </c>
      <c r="N8" s="8">
        <f>M8/7</f>
        <v>5.485714285714286</v>
      </c>
      <c r="O8" s="6">
        <v>6.4</v>
      </c>
      <c r="P8" s="9">
        <f>(N8*0.75)+(O8*0.25)</f>
        <v>5.7142857142857135</v>
      </c>
      <c r="R8" s="6">
        <v>6.4</v>
      </c>
      <c r="S8" s="6">
        <v>7.1</v>
      </c>
      <c r="T8" s="6">
        <v>6.5</v>
      </c>
      <c r="U8" s="6">
        <v>0</v>
      </c>
      <c r="V8" s="10">
        <f>(R8*0.25)+(S8*0.5)+(T8*0.25)-(U8)</f>
        <v>6.775</v>
      </c>
      <c r="W8" s="10">
        <f>(P8+V8)/2</f>
        <v>6.244642857142857</v>
      </c>
      <c r="Y8" s="6">
        <v>4.8</v>
      </c>
      <c r="Z8" s="6">
        <v>6.2</v>
      </c>
      <c r="AA8" s="6">
        <v>5.6</v>
      </c>
      <c r="AB8" s="6">
        <v>4</v>
      </c>
      <c r="AC8" s="6">
        <v>5.8</v>
      </c>
      <c r="AD8" s="6">
        <v>5.2</v>
      </c>
      <c r="AE8" s="6">
        <v>5</v>
      </c>
      <c r="AF8" s="7">
        <f>SUM(Y8:AE8)</f>
        <v>36.6</v>
      </c>
      <c r="AG8" s="8">
        <f>AF8/7</f>
        <v>5.228571428571429</v>
      </c>
      <c r="AH8" s="6">
        <v>5.6</v>
      </c>
      <c r="AI8" s="9">
        <f>(AG8*0.75)+(AH8*0.25)</f>
        <v>5.321428571428571</v>
      </c>
      <c r="AK8" s="6">
        <v>7</v>
      </c>
      <c r="AL8" s="6">
        <v>7.6</v>
      </c>
      <c r="AM8" s="6">
        <v>7</v>
      </c>
      <c r="AN8" s="6">
        <v>0</v>
      </c>
      <c r="AO8" s="10">
        <f>(AK8*0.25)+(AL8*0.5)+(AM8*0.25)-(AN8)</f>
        <v>7.3</v>
      </c>
      <c r="AP8" s="10">
        <f>(AI8+AO8)/2</f>
        <v>6.310714285714285</v>
      </c>
      <c r="AR8" s="6"/>
      <c r="AS8" s="6"/>
      <c r="AT8" s="6"/>
      <c r="AU8" s="6"/>
      <c r="AV8" s="6"/>
      <c r="AW8" s="6"/>
      <c r="AX8" s="6"/>
      <c r="AY8" s="7">
        <f>SUM(AR8:AX8)</f>
        <v>0</v>
      </c>
      <c r="AZ8" s="8">
        <f>AY8/7</f>
        <v>0</v>
      </c>
      <c r="BA8" s="6"/>
      <c r="BB8" s="9">
        <f>(AZ8*0.75)+(BA8*0.25)</f>
        <v>0</v>
      </c>
      <c r="BD8" s="6"/>
      <c r="BE8" s="6"/>
      <c r="BF8" s="6"/>
      <c r="BG8" s="6"/>
      <c r="BH8" s="10">
        <f>(BD8*0.25)+(BE8*0.5)+(BF8*0.25)-(BG8)</f>
        <v>0</v>
      </c>
      <c r="BI8" s="10">
        <f>(BB8+BH8)/2</f>
        <v>0</v>
      </c>
      <c r="BK8" s="10">
        <f>W8</f>
        <v>6.244642857142857</v>
      </c>
      <c r="BL8" s="10">
        <f>AP8</f>
        <v>6.310714285714285</v>
      </c>
      <c r="BM8" s="10"/>
      <c r="BN8" s="10">
        <f>AVERAGE(BK8:BM8)</f>
        <v>6.277678571428571</v>
      </c>
      <c r="BO8">
        <v>2</v>
      </c>
    </row>
    <row r="9" spans="1:67" ht="12.75">
      <c r="A9" s="12">
        <v>50</v>
      </c>
      <c r="B9" s="19" t="s">
        <v>99</v>
      </c>
      <c r="C9" s="20" t="s">
        <v>44</v>
      </c>
      <c r="D9" s="20" t="s">
        <v>38</v>
      </c>
      <c r="E9" s="21" t="s">
        <v>39</v>
      </c>
      <c r="F9" s="6">
        <v>4.7</v>
      </c>
      <c r="G9" s="6">
        <v>5.7</v>
      </c>
      <c r="H9" s="6">
        <v>5.3</v>
      </c>
      <c r="I9" s="6">
        <v>4.7</v>
      </c>
      <c r="J9" s="6">
        <v>4.7</v>
      </c>
      <c r="K9" s="6">
        <v>5.3</v>
      </c>
      <c r="L9" s="6">
        <v>4.5</v>
      </c>
      <c r="M9" s="7">
        <f>SUM(F9:L9)</f>
        <v>34.9</v>
      </c>
      <c r="N9" s="8">
        <f>M9/7</f>
        <v>4.985714285714286</v>
      </c>
      <c r="O9" s="6">
        <v>5.6</v>
      </c>
      <c r="P9" s="9">
        <f>(N9*0.75)+(O9*0.25)</f>
        <v>5.139285714285714</v>
      </c>
      <c r="R9" s="6">
        <v>6.14</v>
      </c>
      <c r="S9" s="6">
        <v>7.1</v>
      </c>
      <c r="T9" s="6">
        <v>6</v>
      </c>
      <c r="U9" s="6">
        <v>0</v>
      </c>
      <c r="V9" s="10">
        <f>(R9*0.25)+(S9*0.5)+(T9*0.25)-(U9)</f>
        <v>6.585</v>
      </c>
      <c r="W9" s="10">
        <f>(P9+V9)/2</f>
        <v>5.862142857142857</v>
      </c>
      <c r="Y9" s="6">
        <v>3.2</v>
      </c>
      <c r="Z9" s="6">
        <v>5.2</v>
      </c>
      <c r="AA9" s="6">
        <v>4.8</v>
      </c>
      <c r="AB9" s="6">
        <v>5.2</v>
      </c>
      <c r="AC9" s="6">
        <v>5.2</v>
      </c>
      <c r="AD9" s="6">
        <v>5</v>
      </c>
      <c r="AE9" s="6">
        <v>4.8</v>
      </c>
      <c r="AF9" s="7">
        <f>SUM(Y9:AE9)</f>
        <v>33.4</v>
      </c>
      <c r="AG9" s="8">
        <f>AF9/7</f>
        <v>4.771428571428571</v>
      </c>
      <c r="AH9" s="6">
        <v>4.8</v>
      </c>
      <c r="AI9" s="9">
        <f>(AG9*0.75)+(AH9*0.25)</f>
        <v>4.7785714285714285</v>
      </c>
      <c r="AK9" s="6">
        <v>6</v>
      </c>
      <c r="AL9" s="6">
        <v>7.2</v>
      </c>
      <c r="AM9" s="6">
        <v>5.8</v>
      </c>
      <c r="AN9" s="6">
        <v>0</v>
      </c>
      <c r="AO9" s="10">
        <f>(AK9*0.25)+(AL9*0.5)+(AM9*0.25)-(AN9)</f>
        <v>6.55</v>
      </c>
      <c r="AP9" s="10">
        <f>(AI9+AO9)/2</f>
        <v>5.664285714285715</v>
      </c>
      <c r="AR9" s="6"/>
      <c r="AS9" s="6"/>
      <c r="AT9" s="6"/>
      <c r="AU9" s="6"/>
      <c r="AV9" s="6"/>
      <c r="AW9" s="6"/>
      <c r="AX9" s="6"/>
      <c r="AY9" s="7">
        <f>SUM(AR9:AX9)</f>
        <v>0</v>
      </c>
      <c r="AZ9" s="8">
        <f>AY9/7</f>
        <v>0</v>
      </c>
      <c r="BA9" s="6"/>
      <c r="BB9" s="9">
        <f>(AZ9*0.75)+(BA9*0.25)</f>
        <v>0</v>
      </c>
      <c r="BD9" s="6"/>
      <c r="BE9" s="6"/>
      <c r="BF9" s="6"/>
      <c r="BG9" s="6"/>
      <c r="BH9" s="10">
        <f>(BD9*0.25)+(BE9*0.5)+(BF9*0.25)-(BG9)</f>
        <v>0</v>
      </c>
      <c r="BI9" s="10">
        <f>(BB9+BH9)/2</f>
        <v>0</v>
      </c>
      <c r="BK9" s="10">
        <f>W9</f>
        <v>5.862142857142857</v>
      </c>
      <c r="BL9" s="10">
        <f>AP9</f>
        <v>5.664285714285715</v>
      </c>
      <c r="BM9" s="10"/>
      <c r="BN9" s="10">
        <f>AVERAGE(BK9:BM9)</f>
        <v>5.763214285714286</v>
      </c>
      <c r="BO9">
        <v>3</v>
      </c>
    </row>
  </sheetData>
  <mergeCells count="10">
    <mergeCell ref="BK4:BM4"/>
    <mergeCell ref="H1:L1"/>
    <mergeCell ref="F4:P4"/>
    <mergeCell ref="R4:V4"/>
    <mergeCell ref="BD4:BH4"/>
    <mergeCell ref="AA1:AG1"/>
    <mergeCell ref="Y4:AI4"/>
    <mergeCell ref="AK4:AO4"/>
    <mergeCell ref="AT1:AZ1"/>
    <mergeCell ref="AR4:BB4"/>
  </mergeCells>
  <printOptions/>
  <pageMargins left="0.75" right="0.75" top="1" bottom="1" header="0.5" footer="0.5"/>
  <pageSetup fitToHeight="1" fitToWidth="1" horizontalDpi="300" verticalDpi="300" orientation="landscape" paperSize="9" scale="93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2.7109375" style="0" customWidth="1"/>
    <col min="3" max="3" width="13.140625" style="0" customWidth="1"/>
    <col min="4" max="4" width="14.00390625" style="0" customWidth="1"/>
    <col min="5" max="5" width="14.8515625" style="0" customWidth="1"/>
    <col min="6" max="12" width="5.7109375" style="0" customWidth="1"/>
    <col min="13" max="13" width="7.57421875" style="0" customWidth="1"/>
    <col min="14" max="15" width="6.57421875" style="0" customWidth="1"/>
    <col min="16" max="16" width="5.7109375" style="0" customWidth="1"/>
    <col min="17" max="17" width="3.140625" style="0" customWidth="1"/>
    <col min="18" max="22" width="5.7109375" style="0" customWidth="1"/>
    <col min="23" max="23" width="6.7109375" style="0" customWidth="1"/>
    <col min="24" max="24" width="3.140625" style="0" customWidth="1"/>
    <col min="25" max="31" width="5.7109375" style="0" customWidth="1"/>
    <col min="32" max="32" width="7.57421875" style="0" customWidth="1"/>
    <col min="33" max="33" width="6.57421875" style="0" customWidth="1"/>
    <col min="34" max="35" width="5.7109375" style="0" customWidth="1"/>
    <col min="36" max="36" width="3.140625" style="0" customWidth="1"/>
    <col min="37" max="39" width="5.7109375" style="0" customWidth="1"/>
    <col min="40" max="40" width="6.7109375" style="0" customWidth="1"/>
    <col min="41" max="41" width="5.7109375" style="0" customWidth="1"/>
    <col min="42" max="42" width="6.7109375" style="0" customWidth="1"/>
    <col min="43" max="43" width="3.140625" style="0" customWidth="1"/>
    <col min="44" max="50" width="5.7109375" style="0" customWidth="1"/>
    <col min="51" max="51" width="7.57421875" style="0" customWidth="1"/>
    <col min="52" max="52" width="6.57421875" style="0" customWidth="1"/>
    <col min="53" max="54" width="5.7109375" style="0" customWidth="1"/>
    <col min="55" max="55" width="3.140625" style="0" customWidth="1"/>
    <col min="56" max="58" width="5.7109375" style="0" customWidth="1"/>
    <col min="59" max="61" width="6.7109375" style="0" customWidth="1"/>
    <col min="62" max="62" width="3.140625" style="0" customWidth="1"/>
    <col min="63" max="66" width="10.7109375" style="0" customWidth="1"/>
    <col min="67" max="67" width="11.421875" style="0" customWidth="1"/>
  </cols>
  <sheetData>
    <row r="1" spans="1:67" ht="12.75">
      <c r="A1" t="s">
        <v>34</v>
      </c>
      <c r="F1" t="s">
        <v>0</v>
      </c>
      <c r="H1" s="52" t="s">
        <v>188</v>
      </c>
      <c r="I1" s="52"/>
      <c r="J1" s="52"/>
      <c r="K1" s="52"/>
      <c r="L1" s="52"/>
      <c r="Y1" t="s">
        <v>1</v>
      </c>
      <c r="AA1" s="52" t="s">
        <v>82</v>
      </c>
      <c r="AB1" s="52"/>
      <c r="AC1" s="52"/>
      <c r="AD1" s="52"/>
      <c r="AE1" s="52"/>
      <c r="AQ1" s="1"/>
      <c r="AR1" t="s">
        <v>2</v>
      </c>
      <c r="AT1" s="52"/>
      <c r="AU1" s="52"/>
      <c r="AV1" s="52"/>
      <c r="AW1" s="52"/>
      <c r="AX1" s="52"/>
      <c r="BK1" s="2"/>
      <c r="BL1" s="2"/>
      <c r="BM1" s="2"/>
      <c r="BO1" s="2">
        <f ca="1">NOW()</f>
        <v>41407.66401111111</v>
      </c>
    </row>
    <row r="2" spans="1:67" ht="12.75">
      <c r="A2" s="3" t="s">
        <v>35</v>
      </c>
      <c r="AQ2" s="1"/>
      <c r="BK2" s="4"/>
      <c r="BL2" s="4"/>
      <c r="BM2" s="4"/>
      <c r="BO2" s="4">
        <f ca="1">NOW()</f>
        <v>41407.66401111111</v>
      </c>
    </row>
    <row r="3" spans="1:66" ht="12.75">
      <c r="A3" s="17" t="s">
        <v>112</v>
      </c>
      <c r="F3" s="53" t="s">
        <v>3</v>
      </c>
      <c r="G3" s="53"/>
      <c r="H3" s="53"/>
      <c r="I3" s="53"/>
      <c r="J3" s="53"/>
      <c r="K3" s="53"/>
      <c r="L3" s="53"/>
      <c r="M3" s="53"/>
      <c r="N3" s="53"/>
      <c r="O3" s="53"/>
      <c r="P3" s="53"/>
      <c r="R3" s="53" t="s">
        <v>4</v>
      </c>
      <c r="S3" s="53"/>
      <c r="T3" s="53"/>
      <c r="U3" s="53"/>
      <c r="V3" s="53"/>
      <c r="Y3" s="53" t="s">
        <v>3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K3" s="53" t="s">
        <v>4</v>
      </c>
      <c r="AL3" s="53"/>
      <c r="AM3" s="53"/>
      <c r="AN3" s="53"/>
      <c r="AO3" s="53"/>
      <c r="AQ3" s="1"/>
      <c r="AR3" s="53" t="s">
        <v>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D3" s="53" t="s">
        <v>4</v>
      </c>
      <c r="BE3" s="53"/>
      <c r="BF3" s="53"/>
      <c r="BG3" s="53"/>
      <c r="BH3" s="53"/>
      <c r="BK3" s="53" t="s">
        <v>102</v>
      </c>
      <c r="BL3" s="52"/>
      <c r="BM3" s="52"/>
      <c r="BN3" s="52"/>
    </row>
    <row r="4" spans="14:66" ht="12.75">
      <c r="N4" s="5" t="s">
        <v>103</v>
      </c>
      <c r="O4" t="s">
        <v>10</v>
      </c>
      <c r="Q4" s="5"/>
      <c r="W4" s="5" t="s">
        <v>104</v>
      </c>
      <c r="AG4" s="5" t="s">
        <v>103</v>
      </c>
      <c r="AH4" t="s">
        <v>10</v>
      </c>
      <c r="AJ4" s="5"/>
      <c r="AP4" s="5" t="s">
        <v>104</v>
      </c>
      <c r="AQ4" s="5"/>
      <c r="AZ4" s="5" t="s">
        <v>103</v>
      </c>
      <c r="BA4" t="s">
        <v>10</v>
      </c>
      <c r="BC4" s="5"/>
      <c r="BI4" s="5" t="s">
        <v>104</v>
      </c>
      <c r="BJ4" s="5"/>
      <c r="BK4" s="5"/>
      <c r="BL4" s="5"/>
      <c r="BM4" s="5"/>
      <c r="BN4" s="5"/>
    </row>
    <row r="5" spans="1:67" s="5" customFormat="1" ht="12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46</v>
      </c>
      <c r="H5" s="5" t="s">
        <v>14</v>
      </c>
      <c r="I5" s="5" t="s">
        <v>18</v>
      </c>
      <c r="J5" s="5" t="s">
        <v>94</v>
      </c>
      <c r="K5" s="5" t="s">
        <v>105</v>
      </c>
      <c r="L5" s="5" t="s">
        <v>96</v>
      </c>
      <c r="M5" s="5" t="s">
        <v>106</v>
      </c>
      <c r="N5" s="5" t="s">
        <v>107</v>
      </c>
      <c r="O5" s="5" t="s">
        <v>108</v>
      </c>
      <c r="P5" s="5" t="s">
        <v>23</v>
      </c>
      <c r="R5" s="5" t="s">
        <v>24</v>
      </c>
      <c r="S5" s="5" t="s">
        <v>109</v>
      </c>
      <c r="T5" s="5" t="s">
        <v>10</v>
      </c>
      <c r="U5" s="5" t="s">
        <v>28</v>
      </c>
      <c r="V5" s="5" t="s">
        <v>106</v>
      </c>
      <c r="W5" s="5" t="s">
        <v>29</v>
      </c>
      <c r="Y5" s="5" t="s">
        <v>13</v>
      </c>
      <c r="Z5" s="5" t="s">
        <v>46</v>
      </c>
      <c r="AA5" s="5" t="s">
        <v>14</v>
      </c>
      <c r="AB5" s="5" t="s">
        <v>18</v>
      </c>
      <c r="AC5" s="5" t="s">
        <v>94</v>
      </c>
      <c r="AD5" s="5" t="s">
        <v>105</v>
      </c>
      <c r="AE5" s="5" t="s">
        <v>96</v>
      </c>
      <c r="AF5" s="5" t="s">
        <v>106</v>
      </c>
      <c r="AG5" s="5" t="s">
        <v>107</v>
      </c>
      <c r="AH5" s="5" t="s">
        <v>108</v>
      </c>
      <c r="AI5" s="5" t="s">
        <v>23</v>
      </c>
      <c r="AK5" s="5" t="s">
        <v>24</v>
      </c>
      <c r="AL5" s="5" t="s">
        <v>109</v>
      </c>
      <c r="AM5" s="5" t="s">
        <v>10</v>
      </c>
      <c r="AN5" s="5" t="s">
        <v>28</v>
      </c>
      <c r="AO5" s="5" t="s">
        <v>106</v>
      </c>
      <c r="AP5" s="5" t="s">
        <v>29</v>
      </c>
      <c r="AR5" s="5" t="s">
        <v>13</v>
      </c>
      <c r="AS5" s="5" t="s">
        <v>46</v>
      </c>
      <c r="AT5" s="5" t="s">
        <v>14</v>
      </c>
      <c r="AU5" s="5" t="s">
        <v>18</v>
      </c>
      <c r="AV5" s="5" t="s">
        <v>94</v>
      </c>
      <c r="AW5" s="5" t="s">
        <v>105</v>
      </c>
      <c r="AX5" s="5" t="s">
        <v>96</v>
      </c>
      <c r="AY5" s="5" t="s">
        <v>106</v>
      </c>
      <c r="AZ5" s="5" t="s">
        <v>107</v>
      </c>
      <c r="BA5" s="5" t="s">
        <v>108</v>
      </c>
      <c r="BB5" s="5" t="s">
        <v>23</v>
      </c>
      <c r="BD5" s="5" t="s">
        <v>24</v>
      </c>
      <c r="BE5" s="5" t="s">
        <v>109</v>
      </c>
      <c r="BF5" s="5" t="s">
        <v>10</v>
      </c>
      <c r="BG5" s="5" t="s">
        <v>28</v>
      </c>
      <c r="BH5" s="5" t="s">
        <v>106</v>
      </c>
      <c r="BI5" s="5" t="s">
        <v>29</v>
      </c>
      <c r="BK5" s="5" t="s">
        <v>30</v>
      </c>
      <c r="BL5" s="5" t="s">
        <v>31</v>
      </c>
      <c r="BM5" s="5" t="s">
        <v>32</v>
      </c>
      <c r="BN5" s="5" t="s">
        <v>110</v>
      </c>
      <c r="BO5" s="5" t="s">
        <v>33</v>
      </c>
    </row>
    <row r="6" ht="12.75">
      <c r="AQ6" s="1"/>
    </row>
    <row r="7" spans="1:67" ht="12.75">
      <c r="A7" s="12">
        <v>41</v>
      </c>
      <c r="B7" s="19" t="s">
        <v>37</v>
      </c>
      <c r="C7" s="56" t="s">
        <v>44</v>
      </c>
      <c r="D7" s="56" t="s">
        <v>38</v>
      </c>
      <c r="E7" s="57" t="s">
        <v>39</v>
      </c>
      <c r="F7" s="6">
        <v>7</v>
      </c>
      <c r="G7" s="6">
        <v>6.8</v>
      </c>
      <c r="H7" s="6">
        <v>6</v>
      </c>
      <c r="I7" s="6">
        <v>5.5</v>
      </c>
      <c r="J7" s="6">
        <v>6</v>
      </c>
      <c r="K7" s="6">
        <v>7</v>
      </c>
      <c r="L7" s="6">
        <v>6</v>
      </c>
      <c r="M7" s="9">
        <f aca="true" t="shared" si="0" ref="M7:M12">SUM(F7:L7)</f>
        <v>44.3</v>
      </c>
      <c r="N7" s="30"/>
      <c r="O7" s="30"/>
      <c r="P7" s="30"/>
      <c r="R7" s="31"/>
      <c r="S7" s="31"/>
      <c r="T7" s="31"/>
      <c r="U7" s="31"/>
      <c r="V7" s="32"/>
      <c r="W7" s="32"/>
      <c r="Y7" s="6">
        <v>7.4</v>
      </c>
      <c r="Z7" s="6">
        <v>7.2</v>
      </c>
      <c r="AA7" s="6">
        <v>7.6</v>
      </c>
      <c r="AB7" s="6">
        <v>6.6</v>
      </c>
      <c r="AC7" s="6">
        <v>7.2</v>
      </c>
      <c r="AD7" s="6">
        <v>7</v>
      </c>
      <c r="AE7" s="6">
        <v>6.2</v>
      </c>
      <c r="AF7" s="9">
        <f aca="true" t="shared" si="1" ref="AF7:AF12">SUM(Y7:AE7)</f>
        <v>49.20000000000001</v>
      </c>
      <c r="AG7" s="30"/>
      <c r="AH7" s="30"/>
      <c r="AI7" s="30"/>
      <c r="AK7" s="31"/>
      <c r="AL7" s="31"/>
      <c r="AM7" s="31"/>
      <c r="AN7" s="31"/>
      <c r="AO7" s="32"/>
      <c r="AP7" s="32"/>
      <c r="AQ7" s="33"/>
      <c r="AR7" s="6"/>
      <c r="AS7" s="6"/>
      <c r="AT7" s="6"/>
      <c r="AU7" s="6"/>
      <c r="AV7" s="6"/>
      <c r="AW7" s="6"/>
      <c r="AX7" s="6"/>
      <c r="AY7" s="9">
        <f aca="true" t="shared" si="2" ref="AY7:AY12">SUM(AR7:AX7)</f>
        <v>0</v>
      </c>
      <c r="AZ7" s="30"/>
      <c r="BA7" s="30"/>
      <c r="BB7" s="30"/>
      <c r="BD7" s="31"/>
      <c r="BE7" s="31"/>
      <c r="BF7" s="31"/>
      <c r="BG7" s="31"/>
      <c r="BH7" s="32"/>
      <c r="BI7" s="32"/>
      <c r="BJ7" s="8"/>
      <c r="BK7" s="32"/>
      <c r="BL7" s="32"/>
      <c r="BM7" s="32"/>
      <c r="BN7" s="32"/>
      <c r="BO7" s="29"/>
    </row>
    <row r="8" spans="1:67" ht="12.75">
      <c r="A8" s="12">
        <v>42</v>
      </c>
      <c r="B8" s="19" t="s">
        <v>113</v>
      </c>
      <c r="C8" s="56"/>
      <c r="D8" s="56"/>
      <c r="E8" s="57"/>
      <c r="F8" s="6">
        <v>4</v>
      </c>
      <c r="G8" s="6">
        <v>5.5</v>
      </c>
      <c r="H8" s="6">
        <v>0</v>
      </c>
      <c r="I8" s="6">
        <v>0</v>
      </c>
      <c r="J8" s="6">
        <v>5.5</v>
      </c>
      <c r="K8" s="6">
        <v>6</v>
      </c>
      <c r="L8" s="6">
        <v>5</v>
      </c>
      <c r="M8" s="9">
        <f t="shared" si="0"/>
        <v>26</v>
      </c>
      <c r="N8" s="30"/>
      <c r="O8" s="30"/>
      <c r="P8" s="30"/>
      <c r="R8" s="29"/>
      <c r="S8" s="29"/>
      <c r="T8" s="29"/>
      <c r="U8" s="29"/>
      <c r="V8" s="29"/>
      <c r="W8" s="29"/>
      <c r="Y8" s="6">
        <v>5</v>
      </c>
      <c r="Z8" s="6">
        <v>5.2</v>
      </c>
      <c r="AA8" s="6">
        <v>5.4</v>
      </c>
      <c r="AB8" s="6">
        <v>6</v>
      </c>
      <c r="AC8" s="6">
        <v>5.8</v>
      </c>
      <c r="AD8" s="6">
        <v>5.4</v>
      </c>
      <c r="AE8" s="6">
        <v>5.2</v>
      </c>
      <c r="AF8" s="9">
        <f t="shared" si="1"/>
        <v>38.00000000000001</v>
      </c>
      <c r="AG8" s="30"/>
      <c r="AH8" s="30"/>
      <c r="AI8" s="30"/>
      <c r="AK8" s="29"/>
      <c r="AL8" s="29"/>
      <c r="AM8" s="29"/>
      <c r="AN8" s="29"/>
      <c r="AO8" s="29"/>
      <c r="AP8" s="29"/>
      <c r="AQ8" s="1"/>
      <c r="AR8" s="6"/>
      <c r="AS8" s="6"/>
      <c r="AT8" s="6"/>
      <c r="AU8" s="6"/>
      <c r="AV8" s="6"/>
      <c r="AW8" s="6"/>
      <c r="AX8" s="6"/>
      <c r="AY8" s="9">
        <f t="shared" si="2"/>
        <v>0</v>
      </c>
      <c r="AZ8" s="30"/>
      <c r="BA8" s="30"/>
      <c r="BB8" s="30"/>
      <c r="BD8" s="29"/>
      <c r="BE8" s="29"/>
      <c r="BF8" s="29"/>
      <c r="BG8" s="29"/>
      <c r="BH8" s="29"/>
      <c r="BI8" s="29"/>
      <c r="BJ8" s="34"/>
      <c r="BK8" s="29"/>
      <c r="BL8" s="29"/>
      <c r="BM8" s="29"/>
      <c r="BN8" s="29"/>
      <c r="BO8" s="29"/>
    </row>
    <row r="9" spans="1:67" ht="12.75">
      <c r="A9" s="12">
        <v>43</v>
      </c>
      <c r="B9" s="19" t="s">
        <v>54</v>
      </c>
      <c r="C9" s="56"/>
      <c r="D9" s="56"/>
      <c r="E9" s="57"/>
      <c r="F9" s="6">
        <v>6.5</v>
      </c>
      <c r="G9" s="6">
        <v>6</v>
      </c>
      <c r="H9" s="6">
        <v>7</v>
      </c>
      <c r="I9" s="6">
        <v>7</v>
      </c>
      <c r="J9" s="6">
        <v>5</v>
      </c>
      <c r="K9" s="6">
        <v>5</v>
      </c>
      <c r="L9" s="6">
        <v>4.8</v>
      </c>
      <c r="M9" s="9">
        <f t="shared" si="0"/>
        <v>41.3</v>
      </c>
      <c r="N9" s="30"/>
      <c r="O9" s="30"/>
      <c r="P9" s="30"/>
      <c r="R9" s="29"/>
      <c r="S9" s="29"/>
      <c r="T9" s="29"/>
      <c r="U9" s="29"/>
      <c r="V9" s="29"/>
      <c r="W9" s="29"/>
      <c r="Y9" s="6">
        <v>5.4</v>
      </c>
      <c r="Z9" s="6">
        <v>5.2</v>
      </c>
      <c r="AA9" s="6">
        <v>5.4</v>
      </c>
      <c r="AB9" s="6">
        <v>6.5</v>
      </c>
      <c r="AC9" s="6">
        <v>5.8</v>
      </c>
      <c r="AD9" s="6">
        <v>5.6</v>
      </c>
      <c r="AE9" s="6">
        <v>6.4</v>
      </c>
      <c r="AF9" s="9">
        <f t="shared" si="1"/>
        <v>40.3</v>
      </c>
      <c r="AG9" s="30"/>
      <c r="AH9" s="30"/>
      <c r="AI9" s="30"/>
      <c r="AK9" s="29"/>
      <c r="AL9" s="29"/>
      <c r="AM9" s="29"/>
      <c r="AN9" s="29"/>
      <c r="AO9" s="29"/>
      <c r="AP9" s="29"/>
      <c r="AQ9" s="1"/>
      <c r="AR9" s="6"/>
      <c r="AS9" s="6"/>
      <c r="AT9" s="6"/>
      <c r="AU9" s="6"/>
      <c r="AV9" s="6"/>
      <c r="AW9" s="6"/>
      <c r="AX9" s="6"/>
      <c r="AY9" s="9">
        <f t="shared" si="2"/>
        <v>0</v>
      </c>
      <c r="AZ9" s="30"/>
      <c r="BA9" s="30"/>
      <c r="BB9" s="30"/>
      <c r="BD9" s="29"/>
      <c r="BE9" s="29"/>
      <c r="BF9" s="29"/>
      <c r="BG9" s="29"/>
      <c r="BH9" s="29"/>
      <c r="BI9" s="29"/>
      <c r="BJ9" s="34"/>
      <c r="BK9" s="29"/>
      <c r="BL9" s="29"/>
      <c r="BM9" s="29"/>
      <c r="BN9" s="29"/>
      <c r="BO9" s="29"/>
    </row>
    <row r="10" spans="1:67" ht="12.75">
      <c r="A10" s="12">
        <v>44</v>
      </c>
      <c r="B10" s="19" t="s">
        <v>114</v>
      </c>
      <c r="C10" s="56"/>
      <c r="D10" s="56"/>
      <c r="E10" s="57"/>
      <c r="F10" s="6">
        <v>4</v>
      </c>
      <c r="G10" s="6">
        <v>5.5</v>
      </c>
      <c r="H10" s="6">
        <v>1</v>
      </c>
      <c r="I10" s="6">
        <v>0</v>
      </c>
      <c r="J10" s="6">
        <v>3.5</v>
      </c>
      <c r="K10" s="6">
        <v>5.5</v>
      </c>
      <c r="L10" s="6">
        <v>4</v>
      </c>
      <c r="M10" s="9">
        <f t="shared" si="0"/>
        <v>23.5</v>
      </c>
      <c r="N10" s="30"/>
      <c r="O10" s="30"/>
      <c r="P10" s="30"/>
      <c r="R10" s="29"/>
      <c r="S10" s="29"/>
      <c r="T10" s="29"/>
      <c r="U10" s="29"/>
      <c r="V10" s="29"/>
      <c r="W10" s="29"/>
      <c r="Y10" s="6">
        <v>5.4</v>
      </c>
      <c r="Z10" s="6">
        <v>5.8</v>
      </c>
      <c r="AA10" s="6">
        <v>4.8</v>
      </c>
      <c r="AB10" s="6">
        <v>0</v>
      </c>
      <c r="AC10" s="6">
        <v>5.8</v>
      </c>
      <c r="AD10" s="6">
        <v>4.8</v>
      </c>
      <c r="AE10" s="6">
        <v>4</v>
      </c>
      <c r="AF10" s="9">
        <f t="shared" si="1"/>
        <v>30.6</v>
      </c>
      <c r="AG10" s="30"/>
      <c r="AH10" s="30"/>
      <c r="AI10" s="30"/>
      <c r="AK10" s="29"/>
      <c r="AL10" s="29"/>
      <c r="AM10" s="29"/>
      <c r="AN10" s="29"/>
      <c r="AO10" s="29"/>
      <c r="AP10" s="29"/>
      <c r="AQ10" s="1"/>
      <c r="AR10" s="6"/>
      <c r="AS10" s="6"/>
      <c r="AT10" s="6"/>
      <c r="AU10" s="6"/>
      <c r="AV10" s="6"/>
      <c r="AW10" s="6"/>
      <c r="AX10" s="6"/>
      <c r="AY10" s="9">
        <f t="shared" si="2"/>
        <v>0</v>
      </c>
      <c r="AZ10" s="30"/>
      <c r="BA10" s="30"/>
      <c r="BB10" s="30"/>
      <c r="BD10" s="29"/>
      <c r="BE10" s="29"/>
      <c r="BF10" s="29"/>
      <c r="BG10" s="29"/>
      <c r="BH10" s="29"/>
      <c r="BI10" s="29"/>
      <c r="BJ10" s="34"/>
      <c r="BK10" s="29"/>
      <c r="BL10" s="29"/>
      <c r="BM10" s="29"/>
      <c r="BN10" s="29"/>
      <c r="BO10" s="29"/>
    </row>
    <row r="11" spans="1:67" ht="12.75">
      <c r="A11" s="12">
        <v>45</v>
      </c>
      <c r="B11" s="19" t="s">
        <v>115</v>
      </c>
      <c r="C11" s="56"/>
      <c r="D11" s="56"/>
      <c r="E11" s="57"/>
      <c r="F11" s="6">
        <v>5</v>
      </c>
      <c r="G11" s="6">
        <v>5.5</v>
      </c>
      <c r="H11" s="6">
        <v>6</v>
      </c>
      <c r="I11" s="6">
        <v>5</v>
      </c>
      <c r="J11" s="6">
        <v>6.5</v>
      </c>
      <c r="K11" s="6">
        <v>6</v>
      </c>
      <c r="L11" s="6">
        <v>5</v>
      </c>
      <c r="M11" s="9">
        <f t="shared" si="0"/>
        <v>39</v>
      </c>
      <c r="N11" s="30"/>
      <c r="O11" s="30"/>
      <c r="P11" s="30"/>
      <c r="R11" s="29"/>
      <c r="S11" s="29"/>
      <c r="T11" s="29"/>
      <c r="U11" s="29"/>
      <c r="V11" s="29"/>
      <c r="W11" s="29"/>
      <c r="Y11" s="6">
        <v>4.8</v>
      </c>
      <c r="Z11" s="6">
        <v>5.6</v>
      </c>
      <c r="AA11" s="6">
        <v>5.6</v>
      </c>
      <c r="AB11" s="6">
        <v>5</v>
      </c>
      <c r="AC11" s="6">
        <v>6</v>
      </c>
      <c r="AD11" s="6">
        <v>5.4</v>
      </c>
      <c r="AE11" s="6">
        <v>5.4</v>
      </c>
      <c r="AF11" s="9">
        <f t="shared" si="1"/>
        <v>37.8</v>
      </c>
      <c r="AG11" s="30"/>
      <c r="AH11" s="30"/>
      <c r="AI11" s="30"/>
      <c r="AK11" s="29"/>
      <c r="AL11" s="29"/>
      <c r="AM11" s="29"/>
      <c r="AN11" s="29"/>
      <c r="AO11" s="29"/>
      <c r="AP11" s="29"/>
      <c r="AQ11" s="1"/>
      <c r="AR11" s="6"/>
      <c r="AS11" s="6"/>
      <c r="AT11" s="6"/>
      <c r="AU11" s="6"/>
      <c r="AV11" s="6"/>
      <c r="AW11" s="6"/>
      <c r="AX11" s="6"/>
      <c r="AY11" s="9">
        <f t="shared" si="2"/>
        <v>0</v>
      </c>
      <c r="AZ11" s="30"/>
      <c r="BA11" s="30"/>
      <c r="BB11" s="30"/>
      <c r="BD11" s="29"/>
      <c r="BE11" s="29"/>
      <c r="BF11" s="29"/>
      <c r="BG11" s="29"/>
      <c r="BH11" s="29"/>
      <c r="BI11" s="29"/>
      <c r="BJ11" s="34"/>
      <c r="BK11" s="29"/>
      <c r="BL11" s="29"/>
      <c r="BM11" s="29"/>
      <c r="BN11" s="29"/>
      <c r="BO11" s="29"/>
    </row>
    <row r="12" spans="1:67" ht="12.75">
      <c r="A12" s="12">
        <v>47</v>
      </c>
      <c r="B12" s="19" t="s">
        <v>76</v>
      </c>
      <c r="C12" s="56"/>
      <c r="D12" s="56"/>
      <c r="E12" s="57"/>
      <c r="F12" s="6">
        <v>3</v>
      </c>
      <c r="G12" s="6">
        <v>6</v>
      </c>
      <c r="H12" s="6">
        <v>4.5</v>
      </c>
      <c r="I12" s="6">
        <v>0</v>
      </c>
      <c r="J12" s="6">
        <v>4.5</v>
      </c>
      <c r="K12" s="6">
        <v>4</v>
      </c>
      <c r="L12" s="6">
        <v>1</v>
      </c>
      <c r="M12" s="9">
        <f t="shared" si="0"/>
        <v>23</v>
      </c>
      <c r="N12" s="30"/>
      <c r="O12" s="30"/>
      <c r="P12" s="30"/>
      <c r="R12" s="29"/>
      <c r="S12" s="29"/>
      <c r="T12" s="29"/>
      <c r="U12" s="29"/>
      <c r="V12" s="29"/>
      <c r="W12" s="29"/>
      <c r="Y12" s="6">
        <v>4.8</v>
      </c>
      <c r="Z12" s="6">
        <v>5.2</v>
      </c>
      <c r="AA12" s="6">
        <v>5</v>
      </c>
      <c r="AB12" s="6">
        <v>0</v>
      </c>
      <c r="AC12" s="6">
        <v>5.6</v>
      </c>
      <c r="AD12" s="6">
        <v>4.8</v>
      </c>
      <c r="AE12" s="6">
        <v>5</v>
      </c>
      <c r="AF12" s="9">
        <f t="shared" si="1"/>
        <v>30.400000000000002</v>
      </c>
      <c r="AG12" s="30"/>
      <c r="AH12" s="30"/>
      <c r="AI12" s="30"/>
      <c r="AK12" s="29"/>
      <c r="AL12" s="29"/>
      <c r="AM12" s="29"/>
      <c r="AN12" s="29"/>
      <c r="AO12" s="29"/>
      <c r="AP12" s="29"/>
      <c r="AQ12" s="1"/>
      <c r="AR12" s="6"/>
      <c r="AS12" s="6"/>
      <c r="AT12" s="6"/>
      <c r="AU12" s="6"/>
      <c r="AV12" s="6"/>
      <c r="AW12" s="6"/>
      <c r="AX12" s="6"/>
      <c r="AY12" s="9">
        <f t="shared" si="2"/>
        <v>0</v>
      </c>
      <c r="AZ12" s="30"/>
      <c r="BA12" s="30"/>
      <c r="BB12" s="30"/>
      <c r="BD12" s="29"/>
      <c r="BE12" s="29"/>
      <c r="BF12" s="29"/>
      <c r="BG12" s="29"/>
      <c r="BH12" s="29"/>
      <c r="BI12" s="29"/>
      <c r="BJ12" s="34"/>
      <c r="BK12" s="29"/>
      <c r="BL12" s="29"/>
      <c r="BM12" s="29"/>
      <c r="BN12" s="29"/>
      <c r="BO12" s="29"/>
    </row>
    <row r="13" spans="1:67" ht="12.75">
      <c r="A13" s="12">
        <v>46</v>
      </c>
      <c r="B13" s="19" t="s">
        <v>116</v>
      </c>
      <c r="C13" s="56"/>
      <c r="D13" s="56"/>
      <c r="E13" s="57"/>
      <c r="F13" s="29"/>
      <c r="G13" s="29"/>
      <c r="H13" s="29"/>
      <c r="I13" s="29"/>
      <c r="J13" s="29" t="s">
        <v>111</v>
      </c>
      <c r="K13" s="29"/>
      <c r="L13" s="29"/>
      <c r="M13" s="10">
        <f>SUM(M7:M12)</f>
        <v>197.1</v>
      </c>
      <c r="N13" s="10">
        <f>(M13/6)/7</f>
        <v>4.692857142857143</v>
      </c>
      <c r="O13" s="6">
        <v>6.5</v>
      </c>
      <c r="P13" s="10">
        <f>(N13*0.75)+(O13*0.25)</f>
        <v>5.144642857142857</v>
      </c>
      <c r="R13" s="6">
        <v>5.9</v>
      </c>
      <c r="S13" s="6">
        <v>7.24</v>
      </c>
      <c r="T13" s="6">
        <v>7</v>
      </c>
      <c r="U13" s="6">
        <v>0</v>
      </c>
      <c r="V13" s="10">
        <f>(R13*0.25)+(S13*0.5)+(T13*0.25)-(U13)</f>
        <v>6.845000000000001</v>
      </c>
      <c r="W13" s="10">
        <f>(P13+V13)/2</f>
        <v>5.994821428571429</v>
      </c>
      <c r="Y13" s="29"/>
      <c r="Z13" s="29"/>
      <c r="AA13" s="29"/>
      <c r="AB13" s="29"/>
      <c r="AC13" s="29" t="s">
        <v>111</v>
      </c>
      <c r="AD13" s="29"/>
      <c r="AE13" s="29"/>
      <c r="AF13" s="10">
        <f>SUM(AF7:AF12)</f>
        <v>226.30000000000004</v>
      </c>
      <c r="AG13" s="10">
        <f>(AF13/6)/7</f>
        <v>5.388095238095239</v>
      </c>
      <c r="AH13" s="6">
        <v>5.2</v>
      </c>
      <c r="AI13" s="10">
        <f>(AG13*0.75)+(AH13*0.25)</f>
        <v>5.341071428571429</v>
      </c>
      <c r="AK13" s="6">
        <v>6</v>
      </c>
      <c r="AL13" s="6">
        <v>6.9</v>
      </c>
      <c r="AM13" s="6">
        <v>5</v>
      </c>
      <c r="AN13" s="6">
        <v>0</v>
      </c>
      <c r="AO13" s="10">
        <f>(AK13*0.25)+(AL13*0.5)+(AM13*0.25)-(AN13)</f>
        <v>6.2</v>
      </c>
      <c r="AP13" s="10">
        <f>(AI13+AO13)/2</f>
        <v>5.770535714285715</v>
      </c>
      <c r="AQ13" s="1"/>
      <c r="AR13" s="29"/>
      <c r="AS13" s="29"/>
      <c r="AT13" s="29"/>
      <c r="AU13" s="29"/>
      <c r="AV13" s="29" t="s">
        <v>111</v>
      </c>
      <c r="AW13" s="29"/>
      <c r="AX13" s="29"/>
      <c r="AY13" s="10">
        <f>SUM(AY7:AY12)</f>
        <v>0</v>
      </c>
      <c r="AZ13" s="10">
        <f>(AY13/6)/7</f>
        <v>0</v>
      </c>
      <c r="BA13" s="6"/>
      <c r="BB13" s="10">
        <f>(AZ13*0.75)+(BA13*0.25)</f>
        <v>0</v>
      </c>
      <c r="BD13" s="6"/>
      <c r="BE13" s="6"/>
      <c r="BF13" s="6"/>
      <c r="BG13" s="6"/>
      <c r="BH13" s="10">
        <f>(BD13*0.25)+(BE13*0.5)+(BF13*0.25)-(BG13)</f>
        <v>0</v>
      </c>
      <c r="BI13" s="10">
        <f>(BB13+BH13)/2</f>
        <v>0</v>
      </c>
      <c r="BJ13" s="10"/>
      <c r="BK13" s="10">
        <f>W13</f>
        <v>5.994821428571429</v>
      </c>
      <c r="BL13" s="10">
        <f>AP13</f>
        <v>5.770535714285715</v>
      </c>
      <c r="BM13" s="10"/>
      <c r="BN13" s="10">
        <f>AVERAGE(BK13:BM13)</f>
        <v>5.882678571428572</v>
      </c>
      <c r="BO13">
        <v>1</v>
      </c>
    </row>
    <row r="14" spans="25:58" ht="12.75"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9" ht="12.75">
      <c r="B19" s="36"/>
    </row>
  </sheetData>
  <mergeCells count="13">
    <mergeCell ref="C7:C13"/>
    <mergeCell ref="D7:D13"/>
    <mergeCell ref="E7:E13"/>
    <mergeCell ref="AA1:AE1"/>
    <mergeCell ref="AT1:AX1"/>
    <mergeCell ref="R3:V3"/>
    <mergeCell ref="F3:P3"/>
    <mergeCell ref="H1:L1"/>
    <mergeCell ref="BK3:BN3"/>
    <mergeCell ref="Y3:AI3"/>
    <mergeCell ref="AK3:AO3"/>
    <mergeCell ref="AR3:BB3"/>
    <mergeCell ref="BD3:BH3"/>
  </mergeCells>
  <printOptions/>
  <pageMargins left="0.75" right="0.75" top="1" bottom="1" header="0.5" footer="0.5"/>
  <pageSetup fitToHeight="1" fitToWidth="1" horizontalDpi="300" verticalDpi="300" orientation="landscape" paperSize="9" scale="93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6.140625" style="0" customWidth="1"/>
    <col min="3" max="3" width="16.57421875" style="0" customWidth="1"/>
    <col min="4" max="4" width="14.00390625" style="0" customWidth="1"/>
    <col min="5" max="5" width="14.8515625" style="0" customWidth="1"/>
    <col min="6" max="13" width="5.7109375" style="0" customWidth="1"/>
    <col min="14" max="14" width="7.57421875" style="0" customWidth="1"/>
    <col min="15" max="16" width="6.57421875" style="0" customWidth="1"/>
    <col min="17" max="17" width="5.7109375" style="0" customWidth="1"/>
    <col min="18" max="18" width="3.140625" style="0" customWidth="1"/>
    <col min="19" max="25" width="5.7109375" style="0" customWidth="1"/>
    <col min="26" max="26" width="6.7109375" style="0" customWidth="1"/>
    <col min="27" max="27" width="3.140625" style="0" customWidth="1"/>
    <col min="28" max="35" width="5.7109375" style="0" customWidth="1"/>
    <col min="36" max="36" width="7.57421875" style="0" customWidth="1"/>
    <col min="37" max="37" width="6.57421875" style="0" customWidth="1"/>
    <col min="38" max="39" width="5.7109375" style="0" customWidth="1"/>
    <col min="40" max="40" width="3.140625" style="0" customWidth="1"/>
    <col min="41" max="45" width="5.7109375" style="0" customWidth="1"/>
    <col min="46" max="46" width="6.7109375" style="0" customWidth="1"/>
    <col min="47" max="47" width="5.7109375" style="0" customWidth="1"/>
    <col min="48" max="48" width="6.7109375" style="0" customWidth="1"/>
    <col min="49" max="49" width="3.140625" style="0" customWidth="1"/>
    <col min="50" max="57" width="5.7109375" style="0" customWidth="1"/>
    <col min="58" max="58" width="7.57421875" style="0" customWidth="1"/>
    <col min="59" max="59" width="6.57421875" style="0" customWidth="1"/>
    <col min="60" max="61" width="5.7109375" style="0" customWidth="1"/>
    <col min="62" max="62" width="3.140625" style="0" customWidth="1"/>
    <col min="63" max="67" width="5.7109375" style="0" customWidth="1"/>
    <col min="68" max="70" width="6.7109375" style="0" customWidth="1"/>
    <col min="71" max="71" width="3.140625" style="0" customWidth="1"/>
    <col min="72" max="75" width="10.7109375" style="0" customWidth="1"/>
    <col min="76" max="76" width="11.421875" style="0" customWidth="1"/>
  </cols>
  <sheetData>
    <row r="1" spans="1:76" ht="12.75">
      <c r="A1" t="s">
        <v>34</v>
      </c>
      <c r="F1" t="s">
        <v>0</v>
      </c>
      <c r="H1" s="52" t="s">
        <v>188</v>
      </c>
      <c r="I1" s="52"/>
      <c r="J1" s="52"/>
      <c r="K1" s="52"/>
      <c r="L1" s="52"/>
      <c r="M1" s="52"/>
      <c r="AB1" t="s">
        <v>1</v>
      </c>
      <c r="AD1" s="52" t="s">
        <v>82</v>
      </c>
      <c r="AE1" s="52"/>
      <c r="AF1" s="52"/>
      <c r="AG1" s="52"/>
      <c r="AH1" s="52"/>
      <c r="AI1" s="52"/>
      <c r="AW1" s="1"/>
      <c r="AX1" t="s">
        <v>2</v>
      </c>
      <c r="AZ1" s="52"/>
      <c r="BA1" s="52"/>
      <c r="BB1" s="52"/>
      <c r="BC1" s="52"/>
      <c r="BD1" s="52"/>
      <c r="BE1" s="52"/>
      <c r="BT1" s="2"/>
      <c r="BU1" s="2"/>
      <c r="BV1" s="2"/>
      <c r="BX1" s="2">
        <f ca="1">NOW()</f>
        <v>41407.66401111111</v>
      </c>
    </row>
    <row r="2" spans="1:76" ht="12.75">
      <c r="A2" s="3" t="s">
        <v>35</v>
      </c>
      <c r="AW2" s="1"/>
      <c r="BT2" s="4"/>
      <c r="BU2" s="4"/>
      <c r="BV2" s="4"/>
      <c r="BX2" s="4">
        <f ca="1">NOW()</f>
        <v>41407.66401111111</v>
      </c>
    </row>
    <row r="3" spans="1:75" ht="12.75">
      <c r="A3" s="37" t="s">
        <v>123</v>
      </c>
      <c r="B3" s="37"/>
      <c r="C3" s="37"/>
      <c r="D3" s="37"/>
      <c r="E3" s="37"/>
      <c r="F3" s="53" t="s">
        <v>3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S3" s="53" t="s">
        <v>4</v>
      </c>
      <c r="T3" s="53"/>
      <c r="U3" s="53"/>
      <c r="V3" s="53"/>
      <c r="W3" s="53"/>
      <c r="X3" s="53"/>
      <c r="Y3" s="53"/>
      <c r="AB3" s="53" t="s">
        <v>3</v>
      </c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O3" s="53" t="s">
        <v>4</v>
      </c>
      <c r="AP3" s="53"/>
      <c r="AQ3" s="53"/>
      <c r="AR3" s="53"/>
      <c r="AS3" s="53"/>
      <c r="AT3" s="53"/>
      <c r="AU3" s="53"/>
      <c r="AW3" s="1"/>
      <c r="AX3" s="53" t="s">
        <v>3</v>
      </c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K3" s="53" t="s">
        <v>4</v>
      </c>
      <c r="BL3" s="53"/>
      <c r="BM3" s="53"/>
      <c r="BN3" s="53"/>
      <c r="BO3" s="53"/>
      <c r="BP3" s="53"/>
      <c r="BQ3" s="53"/>
      <c r="BT3" s="53" t="s">
        <v>102</v>
      </c>
      <c r="BU3" s="52"/>
      <c r="BV3" s="52"/>
      <c r="BW3" s="52"/>
    </row>
    <row r="4" spans="15:75" ht="12.75">
      <c r="O4" s="5" t="s">
        <v>103</v>
      </c>
      <c r="P4" t="s">
        <v>10</v>
      </c>
      <c r="R4" s="5"/>
      <c r="Z4" s="5" t="s">
        <v>104</v>
      </c>
      <c r="AK4" s="5" t="s">
        <v>103</v>
      </c>
      <c r="AL4" t="s">
        <v>10</v>
      </c>
      <c r="AN4" s="5"/>
      <c r="AV4" s="5" t="s">
        <v>104</v>
      </c>
      <c r="AW4" s="5"/>
      <c r="BG4" s="5" t="s">
        <v>103</v>
      </c>
      <c r="BH4" t="s">
        <v>10</v>
      </c>
      <c r="BJ4" s="5"/>
      <c r="BR4" s="5" t="s">
        <v>104</v>
      </c>
      <c r="BS4" s="5"/>
      <c r="BT4" s="5"/>
      <c r="BU4" s="5"/>
      <c r="BV4" s="5"/>
      <c r="BW4" s="5"/>
    </row>
    <row r="5" spans="1:76" s="5" customFormat="1" ht="12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117</v>
      </c>
      <c r="J5" s="5" t="s">
        <v>118</v>
      </c>
      <c r="K5" s="5" t="s">
        <v>18</v>
      </c>
      <c r="L5" s="5" t="s">
        <v>119</v>
      </c>
      <c r="M5" s="5" t="s">
        <v>120</v>
      </c>
      <c r="N5" s="5" t="s">
        <v>106</v>
      </c>
      <c r="O5" s="5" t="s">
        <v>107</v>
      </c>
      <c r="P5" s="5" t="s">
        <v>108</v>
      </c>
      <c r="Q5" s="5" t="s">
        <v>23</v>
      </c>
      <c r="S5" s="5" t="s">
        <v>24</v>
      </c>
      <c r="T5" s="5" t="s">
        <v>25</v>
      </c>
      <c r="U5" s="5" t="s">
        <v>121</v>
      </c>
      <c r="V5" s="5" t="s">
        <v>122</v>
      </c>
      <c r="W5" s="5" t="s">
        <v>10</v>
      </c>
      <c r="X5" s="5" t="s">
        <v>28</v>
      </c>
      <c r="Y5" s="5" t="s">
        <v>106</v>
      </c>
      <c r="Z5" s="5" t="s">
        <v>29</v>
      </c>
      <c r="AB5" s="5" t="s">
        <v>13</v>
      </c>
      <c r="AC5" s="5" t="s">
        <v>14</v>
      </c>
      <c r="AD5" s="5" t="s">
        <v>15</v>
      </c>
      <c r="AE5" s="5" t="s">
        <v>117</v>
      </c>
      <c r="AF5" s="5" t="s">
        <v>118</v>
      </c>
      <c r="AG5" s="5" t="s">
        <v>18</v>
      </c>
      <c r="AH5" s="5" t="s">
        <v>119</v>
      </c>
      <c r="AI5" s="5" t="s">
        <v>120</v>
      </c>
      <c r="AJ5" s="5" t="s">
        <v>106</v>
      </c>
      <c r="AK5" s="5" t="s">
        <v>107</v>
      </c>
      <c r="AL5" s="5" t="s">
        <v>108</v>
      </c>
      <c r="AM5" s="5" t="s">
        <v>23</v>
      </c>
      <c r="AO5" s="5" t="s">
        <v>24</v>
      </c>
      <c r="AP5" s="5" t="s">
        <v>25</v>
      </c>
      <c r="AQ5" s="5" t="s">
        <v>121</v>
      </c>
      <c r="AR5" s="5" t="s">
        <v>122</v>
      </c>
      <c r="AS5" s="5" t="s">
        <v>10</v>
      </c>
      <c r="AT5" s="5" t="s">
        <v>28</v>
      </c>
      <c r="AU5" s="5" t="s">
        <v>106</v>
      </c>
      <c r="AV5" s="5" t="s">
        <v>29</v>
      </c>
      <c r="AX5" s="5" t="s">
        <v>13</v>
      </c>
      <c r="AY5" s="5" t="s">
        <v>14</v>
      </c>
      <c r="AZ5" s="5" t="s">
        <v>15</v>
      </c>
      <c r="BA5" s="5" t="s">
        <v>117</v>
      </c>
      <c r="BB5" s="5" t="s">
        <v>118</v>
      </c>
      <c r="BC5" s="5" t="s">
        <v>18</v>
      </c>
      <c r="BD5" s="5" t="s">
        <v>119</v>
      </c>
      <c r="BE5" s="5" t="s">
        <v>120</v>
      </c>
      <c r="BF5" s="5" t="s">
        <v>106</v>
      </c>
      <c r="BG5" s="5" t="s">
        <v>107</v>
      </c>
      <c r="BH5" s="5" t="s">
        <v>108</v>
      </c>
      <c r="BI5" s="5" t="s">
        <v>23</v>
      </c>
      <c r="BK5" s="5" t="s">
        <v>24</v>
      </c>
      <c r="BL5" s="5" t="s">
        <v>25</v>
      </c>
      <c r="BM5" s="5" t="s">
        <v>121</v>
      </c>
      <c r="BN5" s="5" t="s">
        <v>122</v>
      </c>
      <c r="BO5" s="5" t="s">
        <v>10</v>
      </c>
      <c r="BP5" s="5" t="s">
        <v>28</v>
      </c>
      <c r="BQ5" s="5" t="s">
        <v>106</v>
      </c>
      <c r="BR5" s="5" t="s">
        <v>29</v>
      </c>
      <c r="BT5" s="5" t="s">
        <v>30</v>
      </c>
      <c r="BU5" s="5" t="s">
        <v>31</v>
      </c>
      <c r="BV5" s="5" t="s">
        <v>32</v>
      </c>
      <c r="BW5" s="5" t="s">
        <v>110</v>
      </c>
      <c r="BX5" s="5" t="s">
        <v>33</v>
      </c>
    </row>
    <row r="6" ht="12.75">
      <c r="AW6" s="1"/>
    </row>
    <row r="7" spans="1:76" ht="12.75">
      <c r="A7" s="22">
        <v>10</v>
      </c>
      <c r="B7" s="23" t="s">
        <v>41</v>
      </c>
      <c r="C7" s="58" t="s">
        <v>124</v>
      </c>
      <c r="D7" s="58" t="s">
        <v>125</v>
      </c>
      <c r="E7" s="59" t="s">
        <v>43</v>
      </c>
      <c r="F7" s="6">
        <v>6</v>
      </c>
      <c r="G7" s="6">
        <v>6.5</v>
      </c>
      <c r="H7" s="6">
        <v>5</v>
      </c>
      <c r="I7" s="6">
        <v>5</v>
      </c>
      <c r="J7" s="6">
        <v>5</v>
      </c>
      <c r="K7" s="6">
        <v>7.5</v>
      </c>
      <c r="L7" s="6">
        <v>7</v>
      </c>
      <c r="M7" s="6">
        <v>7.2</v>
      </c>
      <c r="N7" s="9">
        <f aca="true" t="shared" si="0" ref="N7:N12">SUM(F7:M7)</f>
        <v>49.2</v>
      </c>
      <c r="O7" s="30"/>
      <c r="P7" s="30"/>
      <c r="Q7" s="30"/>
      <c r="S7" s="31"/>
      <c r="T7" s="31"/>
      <c r="U7" s="31"/>
      <c r="V7" s="31"/>
      <c r="W7" s="31"/>
      <c r="X7" s="31"/>
      <c r="Y7" s="32"/>
      <c r="Z7" s="32"/>
      <c r="AB7" s="6">
        <v>7.2</v>
      </c>
      <c r="AC7" s="6">
        <v>7</v>
      </c>
      <c r="AD7" s="6">
        <v>6.8</v>
      </c>
      <c r="AE7" s="6">
        <v>7.6</v>
      </c>
      <c r="AF7" s="6">
        <v>6.8</v>
      </c>
      <c r="AG7" s="6">
        <v>7.8</v>
      </c>
      <c r="AH7" s="6">
        <v>8</v>
      </c>
      <c r="AI7" s="6">
        <v>8.5</v>
      </c>
      <c r="AJ7" s="9">
        <f aca="true" t="shared" si="1" ref="AJ7:AJ12">SUM(AB7:AI7)</f>
        <v>59.699999999999996</v>
      </c>
      <c r="AK7" s="30"/>
      <c r="AL7" s="30"/>
      <c r="AM7" s="30"/>
      <c r="AO7" s="31"/>
      <c r="AP7" s="31"/>
      <c r="AQ7" s="31"/>
      <c r="AR7" s="31"/>
      <c r="AS7" s="31"/>
      <c r="AT7" s="31"/>
      <c r="AU7" s="32"/>
      <c r="AV7" s="32"/>
      <c r="AW7" s="33"/>
      <c r="AX7" s="6"/>
      <c r="AY7" s="6"/>
      <c r="AZ7" s="6"/>
      <c r="BA7" s="6"/>
      <c r="BB7" s="6"/>
      <c r="BC7" s="6"/>
      <c r="BD7" s="6"/>
      <c r="BE7" s="6"/>
      <c r="BF7" s="9">
        <f aca="true" t="shared" si="2" ref="BF7:BF12">SUM(AX7:BE7)</f>
        <v>0</v>
      </c>
      <c r="BG7" s="30"/>
      <c r="BH7" s="30"/>
      <c r="BI7" s="30"/>
      <c r="BK7" s="31"/>
      <c r="BL7" s="31"/>
      <c r="BM7" s="31"/>
      <c r="BN7" s="31"/>
      <c r="BO7" s="31"/>
      <c r="BP7" s="31"/>
      <c r="BQ7" s="32"/>
      <c r="BR7" s="32"/>
      <c r="BS7" s="8"/>
      <c r="BT7" s="32"/>
      <c r="BU7" s="32"/>
      <c r="BV7" s="32"/>
      <c r="BW7" s="32"/>
      <c r="BX7" s="29"/>
    </row>
    <row r="8" spans="1:76" ht="12.75">
      <c r="A8" s="22">
        <v>11</v>
      </c>
      <c r="B8" s="23" t="s">
        <v>126</v>
      </c>
      <c r="C8" s="58"/>
      <c r="D8" s="58"/>
      <c r="E8" s="59"/>
      <c r="F8" s="6">
        <v>6.5</v>
      </c>
      <c r="G8" s="6">
        <v>5</v>
      </c>
      <c r="H8" s="6">
        <v>5.5</v>
      </c>
      <c r="I8" s="6">
        <v>4</v>
      </c>
      <c r="J8" s="6">
        <v>5</v>
      </c>
      <c r="K8" s="6">
        <v>5</v>
      </c>
      <c r="L8" s="6">
        <v>5</v>
      </c>
      <c r="M8" s="6">
        <v>5</v>
      </c>
      <c r="N8" s="9">
        <f t="shared" si="0"/>
        <v>41</v>
      </c>
      <c r="O8" s="30"/>
      <c r="P8" s="30"/>
      <c r="Q8" s="30"/>
      <c r="S8" s="29"/>
      <c r="T8" s="29"/>
      <c r="U8" s="29"/>
      <c r="V8" s="29"/>
      <c r="W8" s="29"/>
      <c r="X8" s="29"/>
      <c r="Y8" s="29"/>
      <c r="Z8" s="29"/>
      <c r="AB8" s="6">
        <v>6</v>
      </c>
      <c r="AC8" s="6">
        <v>4.8</v>
      </c>
      <c r="AD8" s="6">
        <v>5.2</v>
      </c>
      <c r="AE8" s="6">
        <v>5.4</v>
      </c>
      <c r="AF8" s="6">
        <v>6.2</v>
      </c>
      <c r="AG8" s="6">
        <v>6.2</v>
      </c>
      <c r="AH8" s="6">
        <v>5.8</v>
      </c>
      <c r="AI8" s="6">
        <v>6</v>
      </c>
      <c r="AJ8" s="9">
        <f t="shared" si="1"/>
        <v>45.599999999999994</v>
      </c>
      <c r="AK8" s="30"/>
      <c r="AL8" s="30"/>
      <c r="AM8" s="30"/>
      <c r="AO8" s="29"/>
      <c r="AP8" s="29"/>
      <c r="AQ8" s="29"/>
      <c r="AR8" s="29"/>
      <c r="AS8" s="29"/>
      <c r="AT8" s="29"/>
      <c r="AU8" s="29"/>
      <c r="AV8" s="29"/>
      <c r="AW8" s="1"/>
      <c r="AX8" s="6"/>
      <c r="AY8" s="6"/>
      <c r="AZ8" s="6"/>
      <c r="BA8" s="6"/>
      <c r="BB8" s="6"/>
      <c r="BC8" s="6"/>
      <c r="BD8" s="6"/>
      <c r="BE8" s="6"/>
      <c r="BF8" s="9">
        <f t="shared" si="2"/>
        <v>0</v>
      </c>
      <c r="BG8" s="30"/>
      <c r="BH8" s="30"/>
      <c r="BI8" s="30"/>
      <c r="BK8" s="29"/>
      <c r="BL8" s="29"/>
      <c r="BM8" s="29"/>
      <c r="BN8" s="29"/>
      <c r="BO8" s="29"/>
      <c r="BP8" s="29"/>
      <c r="BQ8" s="29"/>
      <c r="BR8" s="29"/>
      <c r="BS8" s="34"/>
      <c r="BT8" s="29"/>
      <c r="BU8" s="29"/>
      <c r="BV8" s="29"/>
      <c r="BW8" s="29"/>
      <c r="BX8" s="29"/>
    </row>
    <row r="9" spans="1:76" ht="12.75">
      <c r="A9" s="22">
        <v>14</v>
      </c>
      <c r="B9" s="23" t="s">
        <v>59</v>
      </c>
      <c r="C9" s="58"/>
      <c r="D9" s="58"/>
      <c r="E9" s="59"/>
      <c r="F9" s="6">
        <v>6</v>
      </c>
      <c r="G9" s="6">
        <v>6</v>
      </c>
      <c r="H9" s="6">
        <v>6</v>
      </c>
      <c r="I9" s="6">
        <v>6.2</v>
      </c>
      <c r="J9" s="6">
        <v>5.4</v>
      </c>
      <c r="K9" s="6">
        <v>7.8</v>
      </c>
      <c r="L9" s="6">
        <v>5.5</v>
      </c>
      <c r="M9" s="6">
        <v>5.5</v>
      </c>
      <c r="N9" s="9">
        <f t="shared" si="0"/>
        <v>48.4</v>
      </c>
      <c r="O9" s="30"/>
      <c r="P9" s="30"/>
      <c r="Q9" s="30"/>
      <c r="S9" s="29"/>
      <c r="T9" s="29"/>
      <c r="U9" s="29"/>
      <c r="V9" s="29"/>
      <c r="W9" s="29"/>
      <c r="X9" s="29"/>
      <c r="Y9" s="29"/>
      <c r="Z9" s="29"/>
      <c r="AB9" s="6">
        <v>6.2</v>
      </c>
      <c r="AC9" s="6">
        <v>6.2</v>
      </c>
      <c r="AD9" s="6">
        <v>6.8</v>
      </c>
      <c r="AE9" s="6">
        <v>7.2</v>
      </c>
      <c r="AF9" s="6">
        <v>6.8</v>
      </c>
      <c r="AG9" s="6">
        <v>8</v>
      </c>
      <c r="AH9" s="6">
        <v>7.8</v>
      </c>
      <c r="AI9" s="6">
        <v>5.2</v>
      </c>
      <c r="AJ9" s="9">
        <f t="shared" si="1"/>
        <v>54.199999999999996</v>
      </c>
      <c r="AK9" s="30"/>
      <c r="AL9" s="30"/>
      <c r="AM9" s="30"/>
      <c r="AO9" s="29"/>
      <c r="AP9" s="29"/>
      <c r="AQ9" s="29"/>
      <c r="AR9" s="29"/>
      <c r="AS9" s="29"/>
      <c r="AT9" s="29"/>
      <c r="AU9" s="29"/>
      <c r="AV9" s="29"/>
      <c r="AW9" s="1"/>
      <c r="AX9" s="6"/>
      <c r="AY9" s="6"/>
      <c r="AZ9" s="6"/>
      <c r="BA9" s="6"/>
      <c r="BB9" s="6"/>
      <c r="BC9" s="6"/>
      <c r="BD9" s="6"/>
      <c r="BE9" s="6"/>
      <c r="BF9" s="9">
        <f t="shared" si="2"/>
        <v>0</v>
      </c>
      <c r="BG9" s="30"/>
      <c r="BH9" s="30"/>
      <c r="BI9" s="30"/>
      <c r="BK9" s="29"/>
      <c r="BL9" s="29"/>
      <c r="BM9" s="29"/>
      <c r="BN9" s="29"/>
      <c r="BO9" s="29"/>
      <c r="BP9" s="29"/>
      <c r="BQ9" s="29"/>
      <c r="BR9" s="29"/>
      <c r="BS9" s="34"/>
      <c r="BT9" s="29"/>
      <c r="BU9" s="29"/>
      <c r="BV9" s="29"/>
      <c r="BW9" s="29"/>
      <c r="BX9" s="29"/>
    </row>
    <row r="10" spans="1:76" ht="12.75">
      <c r="A10" s="22">
        <v>13</v>
      </c>
      <c r="B10" s="23" t="s">
        <v>127</v>
      </c>
      <c r="C10" s="58"/>
      <c r="D10" s="58"/>
      <c r="E10" s="59"/>
      <c r="F10" s="6">
        <v>4.5</v>
      </c>
      <c r="G10" s="6">
        <v>5</v>
      </c>
      <c r="H10" s="6">
        <v>4</v>
      </c>
      <c r="I10" s="6">
        <v>4</v>
      </c>
      <c r="J10" s="6">
        <v>4.2</v>
      </c>
      <c r="K10" s="6">
        <v>3</v>
      </c>
      <c r="L10" s="6">
        <v>4.5</v>
      </c>
      <c r="M10" s="6">
        <v>3.5</v>
      </c>
      <c r="N10" s="9">
        <f t="shared" si="0"/>
        <v>32.7</v>
      </c>
      <c r="O10" s="30"/>
      <c r="P10" s="30"/>
      <c r="Q10" s="30"/>
      <c r="S10" s="29"/>
      <c r="T10" s="29"/>
      <c r="U10" s="29"/>
      <c r="V10" s="29"/>
      <c r="W10" s="29"/>
      <c r="X10" s="29"/>
      <c r="Y10" s="29"/>
      <c r="Z10" s="29"/>
      <c r="AB10" s="6">
        <v>5.8</v>
      </c>
      <c r="AC10" s="6">
        <v>6</v>
      </c>
      <c r="AD10" s="6">
        <v>6.2</v>
      </c>
      <c r="AE10" s="6">
        <v>5.6</v>
      </c>
      <c r="AF10" s="6">
        <v>5.4</v>
      </c>
      <c r="AG10" s="6">
        <v>5.2</v>
      </c>
      <c r="AH10" s="6">
        <v>5.6</v>
      </c>
      <c r="AI10" s="6">
        <v>5</v>
      </c>
      <c r="AJ10" s="9">
        <f t="shared" si="1"/>
        <v>44.800000000000004</v>
      </c>
      <c r="AK10" s="30"/>
      <c r="AL10" s="30"/>
      <c r="AM10" s="30"/>
      <c r="AO10" s="29"/>
      <c r="AP10" s="29"/>
      <c r="AQ10" s="29"/>
      <c r="AR10" s="29"/>
      <c r="AS10" s="29"/>
      <c r="AT10" s="29"/>
      <c r="AU10" s="29"/>
      <c r="AV10" s="29"/>
      <c r="AW10" s="1"/>
      <c r="AX10" s="6"/>
      <c r="AY10" s="6"/>
      <c r="AZ10" s="6"/>
      <c r="BA10" s="6"/>
      <c r="BB10" s="6"/>
      <c r="BC10" s="6"/>
      <c r="BD10" s="6"/>
      <c r="BE10" s="6"/>
      <c r="BF10" s="9">
        <f t="shared" si="2"/>
        <v>0</v>
      </c>
      <c r="BG10" s="30"/>
      <c r="BH10" s="30"/>
      <c r="BI10" s="30"/>
      <c r="BK10" s="29"/>
      <c r="BL10" s="29"/>
      <c r="BM10" s="29"/>
      <c r="BN10" s="29"/>
      <c r="BO10" s="29"/>
      <c r="BP10" s="29"/>
      <c r="BQ10" s="29"/>
      <c r="BR10" s="29"/>
      <c r="BS10" s="34"/>
      <c r="BT10" s="29"/>
      <c r="BU10" s="29"/>
      <c r="BV10" s="29"/>
      <c r="BW10" s="29"/>
      <c r="BX10" s="29"/>
    </row>
    <row r="11" spans="1:76" ht="12.75">
      <c r="A11" s="22">
        <v>12</v>
      </c>
      <c r="B11" s="23" t="s">
        <v>128</v>
      </c>
      <c r="C11" s="58"/>
      <c r="D11" s="58"/>
      <c r="E11" s="59"/>
      <c r="F11" s="6">
        <v>5.5</v>
      </c>
      <c r="G11" s="6">
        <v>6.5</v>
      </c>
      <c r="H11" s="6">
        <v>4</v>
      </c>
      <c r="I11" s="6">
        <v>5</v>
      </c>
      <c r="J11" s="6">
        <v>4.8</v>
      </c>
      <c r="K11" s="6">
        <v>7</v>
      </c>
      <c r="L11" s="6">
        <v>6</v>
      </c>
      <c r="M11" s="6">
        <v>6.5</v>
      </c>
      <c r="N11" s="9">
        <f t="shared" si="0"/>
        <v>45.3</v>
      </c>
      <c r="O11" s="30"/>
      <c r="P11" s="30"/>
      <c r="Q11" s="30"/>
      <c r="S11" s="29"/>
      <c r="T11" s="29"/>
      <c r="U11" s="29"/>
      <c r="V11" s="29"/>
      <c r="W11" s="29"/>
      <c r="X11" s="29"/>
      <c r="Y11" s="29"/>
      <c r="Z11" s="29"/>
      <c r="AB11" s="6">
        <v>6.8</v>
      </c>
      <c r="AC11" s="6">
        <v>7</v>
      </c>
      <c r="AD11" s="6">
        <v>6.8</v>
      </c>
      <c r="AE11" s="6">
        <v>7.2</v>
      </c>
      <c r="AF11" s="6">
        <v>6.2</v>
      </c>
      <c r="AG11" s="6">
        <v>7</v>
      </c>
      <c r="AH11" s="6">
        <v>7.2</v>
      </c>
      <c r="AI11" s="6">
        <v>7.8</v>
      </c>
      <c r="AJ11" s="9">
        <f t="shared" si="1"/>
        <v>56</v>
      </c>
      <c r="AK11" s="30"/>
      <c r="AL11" s="30"/>
      <c r="AM11" s="30"/>
      <c r="AO11" s="29"/>
      <c r="AP11" s="29"/>
      <c r="AQ11" s="29"/>
      <c r="AR11" s="29"/>
      <c r="AS11" s="29"/>
      <c r="AT11" s="29"/>
      <c r="AU11" s="29"/>
      <c r="AV11" s="29"/>
      <c r="AW11" s="1"/>
      <c r="AX11" s="6"/>
      <c r="AY11" s="6"/>
      <c r="AZ11" s="6"/>
      <c r="BA11" s="6"/>
      <c r="BB11" s="6"/>
      <c r="BC11" s="6"/>
      <c r="BD11" s="6"/>
      <c r="BE11" s="6"/>
      <c r="BF11" s="9">
        <f t="shared" si="2"/>
        <v>0</v>
      </c>
      <c r="BG11" s="30"/>
      <c r="BH11" s="30"/>
      <c r="BI11" s="30"/>
      <c r="BK11" s="29"/>
      <c r="BL11" s="29"/>
      <c r="BM11" s="29"/>
      <c r="BN11" s="29"/>
      <c r="BO11" s="29"/>
      <c r="BP11" s="29"/>
      <c r="BQ11" s="29"/>
      <c r="BR11" s="29"/>
      <c r="BS11" s="34"/>
      <c r="BT11" s="29"/>
      <c r="BU11" s="29"/>
      <c r="BV11" s="29"/>
      <c r="BW11" s="29"/>
      <c r="BX11" s="29"/>
    </row>
    <row r="12" spans="1:76" ht="12.75">
      <c r="A12" s="22">
        <v>15</v>
      </c>
      <c r="B12" s="23" t="s">
        <v>129</v>
      </c>
      <c r="C12" s="58"/>
      <c r="D12" s="58"/>
      <c r="E12" s="59"/>
      <c r="F12" s="6">
        <v>5.5</v>
      </c>
      <c r="G12" s="6">
        <v>6.5</v>
      </c>
      <c r="H12" s="6">
        <v>4.5</v>
      </c>
      <c r="I12" s="6">
        <v>4.5</v>
      </c>
      <c r="J12" s="6">
        <v>4.5</v>
      </c>
      <c r="K12" s="6">
        <v>7</v>
      </c>
      <c r="L12" s="6">
        <v>6</v>
      </c>
      <c r="M12" s="6">
        <v>6.5</v>
      </c>
      <c r="N12" s="9">
        <f t="shared" si="0"/>
        <v>45</v>
      </c>
      <c r="O12" s="30"/>
      <c r="P12" s="30"/>
      <c r="Q12" s="30"/>
      <c r="S12" s="29"/>
      <c r="T12" s="29"/>
      <c r="U12" s="29"/>
      <c r="V12" s="29"/>
      <c r="W12" s="29"/>
      <c r="X12" s="29"/>
      <c r="Y12" s="29"/>
      <c r="Z12" s="29"/>
      <c r="AB12" s="6">
        <v>5.2</v>
      </c>
      <c r="AC12" s="6">
        <v>6.2</v>
      </c>
      <c r="AD12" s="6">
        <v>6.2</v>
      </c>
      <c r="AE12" s="6">
        <v>5.4</v>
      </c>
      <c r="AF12" s="6">
        <v>5.2</v>
      </c>
      <c r="AG12" s="6">
        <v>7.8</v>
      </c>
      <c r="AH12" s="6">
        <v>5.8</v>
      </c>
      <c r="AI12" s="6">
        <v>6.2</v>
      </c>
      <c r="AJ12" s="9">
        <f t="shared" si="1"/>
        <v>48</v>
      </c>
      <c r="AK12" s="30"/>
      <c r="AL12" s="30"/>
      <c r="AM12" s="30"/>
      <c r="AO12" s="29"/>
      <c r="AP12" s="29"/>
      <c r="AQ12" s="29"/>
      <c r="AR12" s="29"/>
      <c r="AS12" s="29"/>
      <c r="AT12" s="29"/>
      <c r="AU12" s="29"/>
      <c r="AV12" s="29"/>
      <c r="AW12" s="1"/>
      <c r="AX12" s="6"/>
      <c r="AY12" s="6"/>
      <c r="AZ12" s="6"/>
      <c r="BA12" s="6"/>
      <c r="BB12" s="6"/>
      <c r="BC12" s="6"/>
      <c r="BD12" s="6"/>
      <c r="BE12" s="6"/>
      <c r="BF12" s="9">
        <f t="shared" si="2"/>
        <v>0</v>
      </c>
      <c r="BG12" s="30"/>
      <c r="BH12" s="30"/>
      <c r="BI12" s="30"/>
      <c r="BK12" s="29"/>
      <c r="BL12" s="29"/>
      <c r="BM12" s="29"/>
      <c r="BN12" s="29"/>
      <c r="BO12" s="29"/>
      <c r="BP12" s="29"/>
      <c r="BQ12" s="29"/>
      <c r="BR12" s="29"/>
      <c r="BS12" s="34"/>
      <c r="BT12" s="29"/>
      <c r="BU12" s="29"/>
      <c r="BV12" s="29"/>
      <c r="BW12" s="29"/>
      <c r="BX12" s="29"/>
    </row>
    <row r="13" spans="1:76" ht="12.75">
      <c r="A13" s="35"/>
      <c r="C13" s="52"/>
      <c r="D13" s="52"/>
      <c r="E13" s="52"/>
      <c r="F13" s="29"/>
      <c r="G13" s="29"/>
      <c r="H13" s="29"/>
      <c r="I13" s="29"/>
      <c r="J13" s="29"/>
      <c r="K13" s="29" t="s">
        <v>111</v>
      </c>
      <c r="L13" s="29"/>
      <c r="M13" s="29"/>
      <c r="N13" s="10">
        <f>SUM(N7:N12)</f>
        <v>261.6</v>
      </c>
      <c r="O13" s="10">
        <f>(N13/6)/8</f>
        <v>5.45</v>
      </c>
      <c r="P13" s="6">
        <v>7.5</v>
      </c>
      <c r="Q13" s="10">
        <f>(O13*0.75)+(P13*0.25)</f>
        <v>5.9625</v>
      </c>
      <c r="S13" s="6">
        <v>6.9</v>
      </c>
      <c r="T13" s="6">
        <v>5.8</v>
      </c>
      <c r="U13" s="6">
        <v>7.14</v>
      </c>
      <c r="V13" s="8">
        <f>(T13*0.3)+(U13*0.7)</f>
        <v>6.7379999999999995</v>
      </c>
      <c r="W13" s="6">
        <v>7</v>
      </c>
      <c r="X13" s="6">
        <v>0</v>
      </c>
      <c r="Y13" s="10">
        <f>(S13*0.25)+(V13*0.5)+(W13*0.25)-(X13)</f>
        <v>6.843999999999999</v>
      </c>
      <c r="Z13" s="10">
        <f>(Q13+Y13)/2</f>
        <v>6.40325</v>
      </c>
      <c r="AB13" s="29"/>
      <c r="AC13" s="29"/>
      <c r="AD13" s="29"/>
      <c r="AE13" s="29"/>
      <c r="AF13" s="29"/>
      <c r="AG13" s="29" t="s">
        <v>111</v>
      </c>
      <c r="AH13" s="29"/>
      <c r="AI13" s="29"/>
      <c r="AJ13" s="10">
        <f>SUM(AJ7:AJ12)</f>
        <v>308.29999999999995</v>
      </c>
      <c r="AK13" s="10">
        <f>(AJ13/6)/8</f>
        <v>6.422916666666666</v>
      </c>
      <c r="AL13" s="6">
        <v>5.8</v>
      </c>
      <c r="AM13" s="10">
        <f>(AK13*0.75)+(AL13*0.25)</f>
        <v>6.2671874999999995</v>
      </c>
      <c r="AO13" s="6">
        <v>7.4</v>
      </c>
      <c r="AP13" s="6">
        <v>7.9</v>
      </c>
      <c r="AQ13" s="6">
        <v>6.2</v>
      </c>
      <c r="AR13" s="8">
        <f>(AP13*0.3)+(AQ13*0.7)</f>
        <v>6.71</v>
      </c>
      <c r="AS13" s="6">
        <v>5.4</v>
      </c>
      <c r="AT13" s="6">
        <v>0</v>
      </c>
      <c r="AU13" s="10">
        <f>(AO13*0.25)+(AR13*0.5)+(AS13*0.25)-(AT13)</f>
        <v>6.555</v>
      </c>
      <c r="AV13" s="10">
        <f>(AM13+AU13)/2</f>
        <v>6.411093749999999</v>
      </c>
      <c r="AW13" s="1"/>
      <c r="AX13" s="29"/>
      <c r="AY13" s="29"/>
      <c r="AZ13" s="29"/>
      <c r="BA13" s="29"/>
      <c r="BB13" s="29"/>
      <c r="BC13" s="29" t="s">
        <v>111</v>
      </c>
      <c r="BD13" s="29"/>
      <c r="BE13" s="29"/>
      <c r="BF13" s="10">
        <f>SUM(BF7:BF12)</f>
        <v>0</v>
      </c>
      <c r="BG13" s="10">
        <f>(BF13/6)/8</f>
        <v>0</v>
      </c>
      <c r="BH13" s="6"/>
      <c r="BI13" s="10">
        <f>(BG13*0.75)+(BH13*0.25)</f>
        <v>0</v>
      </c>
      <c r="BK13" s="6"/>
      <c r="BL13" s="6"/>
      <c r="BM13" s="6"/>
      <c r="BN13" s="8">
        <f>(BL13*0.3)+(BM13*0.7)</f>
        <v>0</v>
      </c>
      <c r="BO13" s="6"/>
      <c r="BP13" s="6"/>
      <c r="BQ13" s="10">
        <f>(BK13*0.25)+(BN13*0.5)+(BO13*0.25)-(BP13)</f>
        <v>0</v>
      </c>
      <c r="BR13" s="10">
        <f>(BI13+BQ13)/2</f>
        <v>0</v>
      </c>
      <c r="BS13" s="10"/>
      <c r="BT13" s="10">
        <f>Z13</f>
        <v>6.40325</v>
      </c>
      <c r="BU13" s="10">
        <f>AV13</f>
        <v>6.411093749999999</v>
      </c>
      <c r="BV13" s="10"/>
      <c r="BW13" s="10">
        <f>AVERAGE(BT13:BV13)</f>
        <v>6.4071718749999995</v>
      </c>
      <c r="BX13">
        <v>1</v>
      </c>
    </row>
    <row r="14" spans="28:67" ht="12.75"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9" ht="12.75">
      <c r="B19" s="36"/>
    </row>
  </sheetData>
  <mergeCells count="13">
    <mergeCell ref="C7:C13"/>
    <mergeCell ref="D7:D13"/>
    <mergeCell ref="E7:E13"/>
    <mergeCell ref="BT3:BW3"/>
    <mergeCell ref="AB3:AM3"/>
    <mergeCell ref="AO3:AU3"/>
    <mergeCell ref="AX3:BI3"/>
    <mergeCell ref="BK3:BQ3"/>
    <mergeCell ref="AD1:AI1"/>
    <mergeCell ref="AZ1:BE1"/>
    <mergeCell ref="S3:Y3"/>
    <mergeCell ref="F3:Q3"/>
    <mergeCell ref="H1:M1"/>
  </mergeCells>
  <printOptions/>
  <pageMargins left="0.75" right="0.75" top="1" bottom="1" header="0.5" footer="0.5"/>
  <pageSetup fitToHeight="1" fitToWidth="1" horizontalDpi="300" verticalDpi="300" orientation="landscape" paperSize="9" scale="93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1.28125" style="0" customWidth="1"/>
    <col min="3" max="3" width="9.8515625" style="0" customWidth="1"/>
    <col min="4" max="4" width="14.00390625" style="0" customWidth="1"/>
    <col min="5" max="5" width="10.7109375" style="0" customWidth="1"/>
    <col min="6" max="13" width="5.7109375" style="0" customWidth="1"/>
    <col min="14" max="14" width="7.57421875" style="0" customWidth="1"/>
    <col min="15" max="16" width="6.57421875" style="0" customWidth="1"/>
    <col min="17" max="17" width="5.7109375" style="0" customWidth="1"/>
    <col min="18" max="18" width="3.140625" style="0" customWidth="1"/>
    <col min="19" max="23" width="5.7109375" style="0" customWidth="1"/>
    <col min="24" max="24" width="6.7109375" style="0" customWidth="1"/>
    <col min="25" max="25" width="3.140625" style="0" customWidth="1"/>
    <col min="26" max="33" width="5.7109375" style="0" customWidth="1"/>
    <col min="34" max="34" width="7.57421875" style="0" customWidth="1"/>
    <col min="35" max="35" width="6.57421875" style="0" customWidth="1"/>
    <col min="36" max="37" width="5.7109375" style="0" customWidth="1"/>
    <col min="38" max="38" width="3.140625" style="0" customWidth="1"/>
    <col min="39" max="41" width="5.7109375" style="0" customWidth="1"/>
    <col min="42" max="42" width="6.7109375" style="0" customWidth="1"/>
    <col min="43" max="43" width="5.7109375" style="0" customWidth="1"/>
    <col min="44" max="44" width="6.7109375" style="0" customWidth="1"/>
    <col min="45" max="45" width="3.140625" style="0" customWidth="1"/>
    <col min="46" max="53" width="5.7109375" style="0" customWidth="1"/>
    <col min="54" max="54" width="7.57421875" style="0" customWidth="1"/>
    <col min="55" max="55" width="6.57421875" style="0" customWidth="1"/>
    <col min="56" max="57" width="5.7109375" style="0" customWidth="1"/>
    <col min="58" max="58" width="3.140625" style="0" customWidth="1"/>
    <col min="59" max="61" width="5.7109375" style="0" customWidth="1"/>
    <col min="62" max="64" width="6.7109375" style="0" customWidth="1"/>
    <col min="65" max="65" width="3.140625" style="0" customWidth="1"/>
    <col min="66" max="69" width="10.7109375" style="0" customWidth="1"/>
    <col min="70" max="70" width="11.421875" style="0" customWidth="1"/>
  </cols>
  <sheetData>
    <row r="1" spans="1:70" ht="12.75">
      <c r="A1" t="s">
        <v>34</v>
      </c>
      <c r="F1" t="s">
        <v>0</v>
      </c>
      <c r="H1" s="52" t="s">
        <v>191</v>
      </c>
      <c r="I1" s="52"/>
      <c r="J1" s="52"/>
      <c r="K1" s="52"/>
      <c r="L1" s="52"/>
      <c r="M1" s="52"/>
      <c r="Z1" t="s">
        <v>1</v>
      </c>
      <c r="AB1" s="52" t="s">
        <v>188</v>
      </c>
      <c r="AC1" s="52"/>
      <c r="AD1" s="52"/>
      <c r="AE1" s="52"/>
      <c r="AF1" s="52"/>
      <c r="AG1" s="52"/>
      <c r="AS1" s="1"/>
      <c r="AT1" t="s">
        <v>2</v>
      </c>
      <c r="AW1" s="52"/>
      <c r="AX1" s="52"/>
      <c r="AY1" s="52"/>
      <c r="AZ1" s="52"/>
      <c r="BA1" s="52"/>
      <c r="BN1" s="2"/>
      <c r="BO1" s="2"/>
      <c r="BP1" s="2"/>
      <c r="BR1" s="2">
        <f ca="1">NOW()</f>
        <v>41407.66401111111</v>
      </c>
    </row>
    <row r="2" spans="1:70" ht="12.75">
      <c r="A2" s="3" t="s">
        <v>35</v>
      </c>
      <c r="AS2" s="1"/>
      <c r="BN2" s="4"/>
      <c r="BO2" s="4"/>
      <c r="BP2" s="4"/>
      <c r="BR2" s="4">
        <f ca="1">NOW()</f>
        <v>41407.66401111111</v>
      </c>
    </row>
    <row r="3" spans="1:69" ht="12.75">
      <c r="A3" s="39" t="s">
        <v>134</v>
      </c>
      <c r="B3" s="38"/>
      <c r="C3" s="38"/>
      <c r="D3" s="38"/>
      <c r="E3" s="38"/>
      <c r="F3" s="53" t="s">
        <v>3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S3" s="53" t="s">
        <v>4</v>
      </c>
      <c r="T3" s="53"/>
      <c r="U3" s="53"/>
      <c r="V3" s="53"/>
      <c r="W3" s="53"/>
      <c r="Z3" s="53" t="s">
        <v>3</v>
      </c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M3" s="53" t="s">
        <v>4</v>
      </c>
      <c r="AN3" s="53"/>
      <c r="AO3" s="53"/>
      <c r="AP3" s="53"/>
      <c r="AQ3" s="53"/>
      <c r="AS3" s="1"/>
      <c r="AT3" s="53" t="s">
        <v>3</v>
      </c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G3" s="53" t="s">
        <v>4</v>
      </c>
      <c r="BH3" s="53"/>
      <c r="BI3" s="53"/>
      <c r="BJ3" s="53"/>
      <c r="BK3" s="53"/>
      <c r="BN3" s="53" t="s">
        <v>102</v>
      </c>
      <c r="BO3" s="52"/>
      <c r="BP3" s="52"/>
      <c r="BQ3" s="52"/>
    </row>
    <row r="4" spans="15:69" ht="12.75">
      <c r="O4" s="5" t="s">
        <v>103</v>
      </c>
      <c r="P4" t="s">
        <v>10</v>
      </c>
      <c r="R4" s="5"/>
      <c r="X4" s="5" t="s">
        <v>104</v>
      </c>
      <c r="AI4" s="5" t="s">
        <v>103</v>
      </c>
      <c r="AJ4" t="s">
        <v>10</v>
      </c>
      <c r="AL4" s="5"/>
      <c r="AR4" s="5" t="s">
        <v>104</v>
      </c>
      <c r="AS4" s="5"/>
      <c r="BC4" s="5" t="s">
        <v>103</v>
      </c>
      <c r="BD4" t="s">
        <v>10</v>
      </c>
      <c r="BF4" s="5"/>
      <c r="BL4" s="5" t="s">
        <v>104</v>
      </c>
      <c r="BM4" s="5"/>
      <c r="BN4" s="5"/>
      <c r="BO4" s="5"/>
      <c r="BP4" s="5"/>
      <c r="BQ4" s="5"/>
    </row>
    <row r="5" spans="1:70" s="5" customFormat="1" ht="12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46</v>
      </c>
      <c r="H5" s="5" t="s">
        <v>69</v>
      </c>
      <c r="I5" s="5" t="s">
        <v>130</v>
      </c>
      <c r="J5" s="5" t="s">
        <v>131</v>
      </c>
      <c r="K5" s="5" t="s">
        <v>132</v>
      </c>
      <c r="L5" s="5" t="s">
        <v>73</v>
      </c>
      <c r="M5" s="5" t="s">
        <v>133</v>
      </c>
      <c r="N5" s="5" t="s">
        <v>106</v>
      </c>
      <c r="O5" s="5" t="s">
        <v>107</v>
      </c>
      <c r="P5" s="5" t="s">
        <v>108</v>
      </c>
      <c r="Q5" s="5" t="s">
        <v>23</v>
      </c>
      <c r="S5" s="5" t="s">
        <v>24</v>
      </c>
      <c r="T5" s="5" t="s">
        <v>109</v>
      </c>
      <c r="U5" s="5" t="s">
        <v>10</v>
      </c>
      <c r="V5" s="5" t="s">
        <v>28</v>
      </c>
      <c r="W5" s="5" t="s">
        <v>106</v>
      </c>
      <c r="X5" s="5" t="s">
        <v>29</v>
      </c>
      <c r="Z5" s="5" t="s">
        <v>13</v>
      </c>
      <c r="AA5" s="5" t="s">
        <v>46</v>
      </c>
      <c r="AB5" s="5" t="s">
        <v>69</v>
      </c>
      <c r="AC5" s="5" t="s">
        <v>130</v>
      </c>
      <c r="AD5" s="5" t="s">
        <v>131</v>
      </c>
      <c r="AE5" s="5" t="s">
        <v>132</v>
      </c>
      <c r="AF5" s="5" t="s">
        <v>73</v>
      </c>
      <c r="AG5" s="5" t="s">
        <v>133</v>
      </c>
      <c r="AH5" s="5" t="s">
        <v>106</v>
      </c>
      <c r="AI5" s="5" t="s">
        <v>107</v>
      </c>
      <c r="AJ5" s="5" t="s">
        <v>108</v>
      </c>
      <c r="AK5" s="5" t="s">
        <v>23</v>
      </c>
      <c r="AM5" s="5" t="s">
        <v>24</v>
      </c>
      <c r="AN5" s="5" t="s">
        <v>109</v>
      </c>
      <c r="AO5" s="5" t="s">
        <v>10</v>
      </c>
      <c r="AP5" s="5" t="s">
        <v>28</v>
      </c>
      <c r="AQ5" s="5" t="s">
        <v>106</v>
      </c>
      <c r="AR5" s="5" t="s">
        <v>29</v>
      </c>
      <c r="AT5" s="5" t="s">
        <v>13</v>
      </c>
      <c r="AU5" s="5" t="s">
        <v>46</v>
      </c>
      <c r="AV5" s="5" t="s">
        <v>69</v>
      </c>
      <c r="AW5" s="5" t="s">
        <v>130</v>
      </c>
      <c r="AX5" s="5" t="s">
        <v>131</v>
      </c>
      <c r="AY5" s="5" t="s">
        <v>132</v>
      </c>
      <c r="AZ5" s="5" t="s">
        <v>73</v>
      </c>
      <c r="BA5" s="5" t="s">
        <v>133</v>
      </c>
      <c r="BB5" s="5" t="s">
        <v>106</v>
      </c>
      <c r="BC5" s="5" t="s">
        <v>107</v>
      </c>
      <c r="BD5" s="5" t="s">
        <v>108</v>
      </c>
      <c r="BE5" s="5" t="s">
        <v>23</v>
      </c>
      <c r="BG5" s="5" t="s">
        <v>24</v>
      </c>
      <c r="BH5" s="5" t="s">
        <v>109</v>
      </c>
      <c r="BI5" s="5" t="s">
        <v>10</v>
      </c>
      <c r="BJ5" s="5" t="s">
        <v>28</v>
      </c>
      <c r="BK5" s="5" t="s">
        <v>106</v>
      </c>
      <c r="BL5" s="5" t="s">
        <v>29</v>
      </c>
      <c r="BN5" s="5" t="s">
        <v>30</v>
      </c>
      <c r="BO5" s="5" t="s">
        <v>31</v>
      </c>
      <c r="BP5" s="5" t="s">
        <v>32</v>
      </c>
      <c r="BQ5" s="5" t="s">
        <v>110</v>
      </c>
      <c r="BR5" s="5" t="s">
        <v>33</v>
      </c>
    </row>
    <row r="6" ht="12.75">
      <c r="AS6" s="1"/>
    </row>
    <row r="7" spans="1:70" ht="12.75">
      <c r="A7" s="12">
        <v>49</v>
      </c>
      <c r="B7" s="19" t="s">
        <v>135</v>
      </c>
      <c r="C7" s="56" t="s">
        <v>64</v>
      </c>
      <c r="D7" s="56" t="s">
        <v>87</v>
      </c>
      <c r="E7" s="57" t="s">
        <v>39</v>
      </c>
      <c r="F7" s="6">
        <v>4</v>
      </c>
      <c r="G7" s="6">
        <v>5</v>
      </c>
      <c r="H7" s="6">
        <v>4.2</v>
      </c>
      <c r="I7" s="6">
        <v>5.5</v>
      </c>
      <c r="J7" s="6">
        <v>4.8</v>
      </c>
      <c r="K7" s="6">
        <v>4.8</v>
      </c>
      <c r="L7" s="6">
        <v>5.2</v>
      </c>
      <c r="M7" s="6">
        <v>4.5</v>
      </c>
      <c r="N7" s="9">
        <f aca="true" t="shared" si="0" ref="N7:N12">SUM(F7:M7)</f>
        <v>38</v>
      </c>
      <c r="O7" s="30"/>
      <c r="P7" s="30"/>
      <c r="Q7" s="30"/>
      <c r="S7" s="31"/>
      <c r="T7" s="31"/>
      <c r="U7" s="31"/>
      <c r="V7" s="31"/>
      <c r="W7" s="32"/>
      <c r="X7" s="32"/>
      <c r="Z7" s="6">
        <v>0</v>
      </c>
      <c r="AA7" s="6">
        <v>6.5</v>
      </c>
      <c r="AB7" s="6">
        <v>5</v>
      </c>
      <c r="AC7" s="6">
        <v>5.5</v>
      </c>
      <c r="AD7" s="6">
        <v>5</v>
      </c>
      <c r="AE7" s="6">
        <v>6</v>
      </c>
      <c r="AF7" s="6">
        <v>5</v>
      </c>
      <c r="AG7" s="6">
        <v>5</v>
      </c>
      <c r="AH7" s="9">
        <f aca="true" t="shared" si="1" ref="AH7:AH12">SUM(Z7:AG7)</f>
        <v>38</v>
      </c>
      <c r="AI7" s="30"/>
      <c r="AJ7" s="30"/>
      <c r="AK7" s="30"/>
      <c r="AM7" s="31"/>
      <c r="AN7" s="31"/>
      <c r="AO7" s="31"/>
      <c r="AP7" s="31"/>
      <c r="AQ7" s="32"/>
      <c r="AR7" s="32"/>
      <c r="AS7" s="33"/>
      <c r="AT7" s="6"/>
      <c r="AU7" s="6"/>
      <c r="AV7" s="6"/>
      <c r="AW7" s="6"/>
      <c r="AX7" s="6"/>
      <c r="AY7" s="6"/>
      <c r="AZ7" s="6"/>
      <c r="BA7" s="6"/>
      <c r="BB7" s="9">
        <f aca="true" t="shared" si="2" ref="BB7:BB12">SUM(AT7:BA7)</f>
        <v>0</v>
      </c>
      <c r="BC7" s="30"/>
      <c r="BD7" s="30"/>
      <c r="BE7" s="30"/>
      <c r="BG7" s="31"/>
      <c r="BH7" s="31"/>
      <c r="BI7" s="31"/>
      <c r="BJ7" s="31"/>
      <c r="BK7" s="32"/>
      <c r="BL7" s="32"/>
      <c r="BM7" s="8"/>
      <c r="BN7" s="32"/>
      <c r="BO7" s="32"/>
      <c r="BP7" s="32"/>
      <c r="BQ7" s="32"/>
      <c r="BR7" s="29"/>
    </row>
    <row r="8" spans="1:70" ht="12.75">
      <c r="A8" s="12">
        <v>48</v>
      </c>
      <c r="B8" s="19" t="s">
        <v>136</v>
      </c>
      <c r="C8" s="60"/>
      <c r="D8" s="60"/>
      <c r="E8" s="60"/>
      <c r="F8" s="6">
        <v>6</v>
      </c>
      <c r="G8" s="6">
        <v>6.5</v>
      </c>
      <c r="H8" s="6">
        <v>6.2</v>
      </c>
      <c r="I8" s="6">
        <v>6.2</v>
      </c>
      <c r="J8" s="6">
        <v>6.5</v>
      </c>
      <c r="K8" s="6">
        <v>6.5</v>
      </c>
      <c r="L8" s="6">
        <v>7</v>
      </c>
      <c r="M8" s="6">
        <v>6</v>
      </c>
      <c r="N8" s="9">
        <f t="shared" si="0"/>
        <v>50.9</v>
      </c>
      <c r="O8" s="30"/>
      <c r="P8" s="30"/>
      <c r="Q8" s="30"/>
      <c r="S8" s="29"/>
      <c r="T8" s="29"/>
      <c r="U8" s="29"/>
      <c r="V8" s="29"/>
      <c r="W8" s="29"/>
      <c r="X8" s="29"/>
      <c r="Z8" s="6">
        <v>5.5</v>
      </c>
      <c r="AA8" s="6">
        <v>6</v>
      </c>
      <c r="AB8" s="6">
        <v>6.2</v>
      </c>
      <c r="AC8" s="6">
        <v>6.5</v>
      </c>
      <c r="AD8" s="6">
        <v>6</v>
      </c>
      <c r="AE8" s="6">
        <v>6</v>
      </c>
      <c r="AF8" s="6">
        <v>6</v>
      </c>
      <c r="AG8" s="6">
        <v>6</v>
      </c>
      <c r="AH8" s="9">
        <f t="shared" si="1"/>
        <v>48.2</v>
      </c>
      <c r="AI8" s="30"/>
      <c r="AJ8" s="30"/>
      <c r="AK8" s="30"/>
      <c r="AM8" s="29"/>
      <c r="AN8" s="29"/>
      <c r="AO8" s="29"/>
      <c r="AP8" s="29"/>
      <c r="AQ8" s="29"/>
      <c r="AR8" s="29"/>
      <c r="AS8" s="1"/>
      <c r="AT8" s="6"/>
      <c r="AU8" s="6"/>
      <c r="AV8" s="6"/>
      <c r="AW8" s="6"/>
      <c r="AX8" s="6"/>
      <c r="AY8" s="6"/>
      <c r="AZ8" s="6"/>
      <c r="BA8" s="6"/>
      <c r="BB8" s="9">
        <f t="shared" si="2"/>
        <v>0</v>
      </c>
      <c r="BC8" s="30"/>
      <c r="BD8" s="30"/>
      <c r="BE8" s="30"/>
      <c r="BG8" s="29"/>
      <c r="BH8" s="29"/>
      <c r="BI8" s="29"/>
      <c r="BJ8" s="29"/>
      <c r="BK8" s="29"/>
      <c r="BL8" s="29"/>
      <c r="BM8" s="34"/>
      <c r="BN8" s="29"/>
      <c r="BO8" s="29"/>
      <c r="BP8" s="29"/>
      <c r="BQ8" s="29"/>
      <c r="BR8" s="29"/>
    </row>
    <row r="9" spans="1:70" ht="12.75">
      <c r="A9" s="12">
        <v>50</v>
      </c>
      <c r="B9" s="40" t="s">
        <v>99</v>
      </c>
      <c r="C9" s="60"/>
      <c r="D9" s="60"/>
      <c r="E9" s="60"/>
      <c r="F9" s="6">
        <v>4</v>
      </c>
      <c r="G9" s="6">
        <v>6.5</v>
      </c>
      <c r="H9" s="6">
        <v>6</v>
      </c>
      <c r="I9" s="6">
        <v>6.5</v>
      </c>
      <c r="J9" s="6">
        <v>6</v>
      </c>
      <c r="K9" s="6">
        <v>6.2</v>
      </c>
      <c r="L9" s="6">
        <v>6.5</v>
      </c>
      <c r="M9" s="6">
        <v>6</v>
      </c>
      <c r="N9" s="9">
        <f t="shared" si="0"/>
        <v>47.7</v>
      </c>
      <c r="O9" s="30"/>
      <c r="P9" s="30"/>
      <c r="Q9" s="30"/>
      <c r="S9" s="29"/>
      <c r="T9" s="29"/>
      <c r="U9" s="29"/>
      <c r="V9" s="29"/>
      <c r="W9" s="29"/>
      <c r="X9" s="29"/>
      <c r="Z9" s="6">
        <v>5</v>
      </c>
      <c r="AA9" s="6">
        <v>6</v>
      </c>
      <c r="AB9" s="6">
        <v>5.5</v>
      </c>
      <c r="AC9" s="6">
        <v>5.5</v>
      </c>
      <c r="AD9" s="6">
        <v>5.2</v>
      </c>
      <c r="AE9" s="6">
        <v>5</v>
      </c>
      <c r="AF9" s="6">
        <v>6.5</v>
      </c>
      <c r="AG9" s="6">
        <v>5</v>
      </c>
      <c r="AH9" s="9">
        <f t="shared" si="1"/>
        <v>43.7</v>
      </c>
      <c r="AI9" s="30"/>
      <c r="AJ9" s="30"/>
      <c r="AK9" s="30"/>
      <c r="AM9" s="29"/>
      <c r="AN9" s="29"/>
      <c r="AO9" s="29"/>
      <c r="AP9" s="29"/>
      <c r="AQ9" s="29"/>
      <c r="AR9" s="29"/>
      <c r="AS9" s="1"/>
      <c r="AT9" s="6"/>
      <c r="AU9" s="6"/>
      <c r="AV9" s="6"/>
      <c r="AW9" s="6"/>
      <c r="AX9" s="6"/>
      <c r="AY9" s="6"/>
      <c r="AZ9" s="6"/>
      <c r="BA9" s="6"/>
      <c r="BB9" s="9">
        <f t="shared" si="2"/>
        <v>0</v>
      </c>
      <c r="BC9" s="30"/>
      <c r="BD9" s="30"/>
      <c r="BE9" s="30"/>
      <c r="BG9" s="29"/>
      <c r="BH9" s="29"/>
      <c r="BI9" s="29"/>
      <c r="BJ9" s="29"/>
      <c r="BK9" s="29"/>
      <c r="BL9" s="29"/>
      <c r="BM9" s="34"/>
      <c r="BN9" s="29"/>
      <c r="BO9" s="29"/>
      <c r="BP9" s="29"/>
      <c r="BQ9" s="29"/>
      <c r="BR9" s="29"/>
    </row>
    <row r="10" spans="1:70" ht="12.75">
      <c r="A10" s="12">
        <v>51</v>
      </c>
      <c r="B10" s="19" t="s">
        <v>88</v>
      </c>
      <c r="C10" s="60"/>
      <c r="D10" s="60"/>
      <c r="E10" s="60"/>
      <c r="F10" s="6">
        <v>3.3</v>
      </c>
      <c r="G10" s="6">
        <v>5</v>
      </c>
      <c r="H10" s="6">
        <v>4.2</v>
      </c>
      <c r="I10" s="6">
        <v>4</v>
      </c>
      <c r="J10" s="6">
        <v>4.5</v>
      </c>
      <c r="K10" s="6">
        <v>4.5</v>
      </c>
      <c r="L10" s="6">
        <v>5</v>
      </c>
      <c r="M10" s="6">
        <v>4.5</v>
      </c>
      <c r="N10" s="9">
        <f t="shared" si="0"/>
        <v>35</v>
      </c>
      <c r="O10" s="30"/>
      <c r="P10" s="30"/>
      <c r="Q10" s="30"/>
      <c r="S10" s="29"/>
      <c r="T10" s="29"/>
      <c r="U10" s="29"/>
      <c r="V10" s="29"/>
      <c r="W10" s="29"/>
      <c r="X10" s="29"/>
      <c r="Z10" s="6">
        <v>3</v>
      </c>
      <c r="AA10" s="6">
        <v>4</v>
      </c>
      <c r="AB10" s="6">
        <v>4</v>
      </c>
      <c r="AC10" s="6">
        <v>4</v>
      </c>
      <c r="AD10" s="6">
        <v>4.2</v>
      </c>
      <c r="AE10" s="6">
        <v>4.5</v>
      </c>
      <c r="AF10" s="6">
        <v>5</v>
      </c>
      <c r="AG10" s="6">
        <v>5</v>
      </c>
      <c r="AH10" s="9">
        <f t="shared" si="1"/>
        <v>33.7</v>
      </c>
      <c r="AI10" s="30"/>
      <c r="AJ10" s="30"/>
      <c r="AK10" s="30"/>
      <c r="AM10" s="29"/>
      <c r="AN10" s="29"/>
      <c r="AO10" s="29"/>
      <c r="AP10" s="29"/>
      <c r="AQ10" s="29"/>
      <c r="AR10" s="29"/>
      <c r="AS10" s="1"/>
      <c r="AT10" s="6"/>
      <c r="AU10" s="6"/>
      <c r="AV10" s="6"/>
      <c r="AW10" s="6"/>
      <c r="AX10" s="6"/>
      <c r="AY10" s="6"/>
      <c r="AZ10" s="6"/>
      <c r="BA10" s="6"/>
      <c r="BB10" s="9">
        <f t="shared" si="2"/>
        <v>0</v>
      </c>
      <c r="BC10" s="30"/>
      <c r="BD10" s="30"/>
      <c r="BE10" s="30"/>
      <c r="BG10" s="29"/>
      <c r="BH10" s="29"/>
      <c r="BI10" s="29"/>
      <c r="BJ10" s="29"/>
      <c r="BK10" s="29"/>
      <c r="BL10" s="29"/>
      <c r="BM10" s="34"/>
      <c r="BN10" s="29"/>
      <c r="BO10" s="29"/>
      <c r="BP10" s="29"/>
      <c r="BQ10" s="29"/>
      <c r="BR10" s="29"/>
    </row>
    <row r="11" spans="1:70" ht="12.75">
      <c r="A11" s="12">
        <v>55</v>
      </c>
      <c r="B11" s="19" t="s">
        <v>53</v>
      </c>
      <c r="C11" s="60"/>
      <c r="D11" s="60"/>
      <c r="E11" s="60"/>
      <c r="F11" s="6">
        <v>4.2</v>
      </c>
      <c r="G11" s="6">
        <v>7</v>
      </c>
      <c r="H11" s="6">
        <v>6</v>
      </c>
      <c r="I11" s="6">
        <v>6</v>
      </c>
      <c r="J11" s="6">
        <v>7</v>
      </c>
      <c r="K11" s="6">
        <v>7</v>
      </c>
      <c r="L11" s="6">
        <v>7.5</v>
      </c>
      <c r="M11" s="6">
        <v>6.5</v>
      </c>
      <c r="N11" s="9">
        <f t="shared" si="0"/>
        <v>51.2</v>
      </c>
      <c r="O11" s="30"/>
      <c r="P11" s="30"/>
      <c r="Q11" s="30"/>
      <c r="S11" s="29"/>
      <c r="T11" s="29"/>
      <c r="U11" s="29"/>
      <c r="V11" s="29"/>
      <c r="W11" s="29"/>
      <c r="X11" s="29"/>
      <c r="Z11" s="6">
        <v>5</v>
      </c>
      <c r="AA11" s="6">
        <v>6.5</v>
      </c>
      <c r="AB11" s="6">
        <v>6</v>
      </c>
      <c r="AC11" s="6">
        <v>6</v>
      </c>
      <c r="AD11" s="6">
        <v>5</v>
      </c>
      <c r="AE11" s="6">
        <v>5</v>
      </c>
      <c r="AF11" s="6">
        <v>4</v>
      </c>
      <c r="AG11" s="6">
        <v>6</v>
      </c>
      <c r="AH11" s="9">
        <f t="shared" si="1"/>
        <v>43.5</v>
      </c>
      <c r="AI11" s="30"/>
      <c r="AJ11" s="30"/>
      <c r="AK11" s="30"/>
      <c r="AM11" s="29"/>
      <c r="AN11" s="29"/>
      <c r="AO11" s="29"/>
      <c r="AP11" s="29"/>
      <c r="AQ11" s="29"/>
      <c r="AR11" s="29"/>
      <c r="AS11" s="1"/>
      <c r="AT11" s="6"/>
      <c r="AU11" s="6"/>
      <c r="AV11" s="6"/>
      <c r="AW11" s="6"/>
      <c r="AX11" s="6"/>
      <c r="AY11" s="6"/>
      <c r="AZ11" s="6"/>
      <c r="BA11" s="6"/>
      <c r="BB11" s="9">
        <f t="shared" si="2"/>
        <v>0</v>
      </c>
      <c r="BC11" s="30"/>
      <c r="BD11" s="30"/>
      <c r="BE11" s="30"/>
      <c r="BG11" s="29"/>
      <c r="BH11" s="29"/>
      <c r="BI11" s="29"/>
      <c r="BJ11" s="29"/>
      <c r="BK11" s="29"/>
      <c r="BL11" s="29"/>
      <c r="BM11" s="34"/>
      <c r="BN11" s="29"/>
      <c r="BO11" s="29"/>
      <c r="BP11" s="29"/>
      <c r="BQ11" s="29"/>
      <c r="BR11" s="29"/>
    </row>
    <row r="12" spans="1:70" ht="12.75">
      <c r="A12" s="12">
        <v>40</v>
      </c>
      <c r="B12" s="19" t="s">
        <v>137</v>
      </c>
      <c r="C12" s="60"/>
      <c r="D12" s="60"/>
      <c r="E12" s="60"/>
      <c r="F12" s="6">
        <v>2</v>
      </c>
      <c r="G12" s="6">
        <v>3.2</v>
      </c>
      <c r="H12" s="6">
        <v>3</v>
      </c>
      <c r="I12" s="6">
        <v>4</v>
      </c>
      <c r="J12" s="6">
        <v>1</v>
      </c>
      <c r="K12" s="6">
        <v>3</v>
      </c>
      <c r="L12" s="6">
        <v>4</v>
      </c>
      <c r="M12" s="6">
        <v>2</v>
      </c>
      <c r="N12" s="9">
        <f t="shared" si="0"/>
        <v>22.2</v>
      </c>
      <c r="O12" s="30"/>
      <c r="P12" s="30"/>
      <c r="Q12" s="30"/>
      <c r="S12" s="29"/>
      <c r="T12" s="29"/>
      <c r="U12" s="29"/>
      <c r="V12" s="29"/>
      <c r="W12" s="29"/>
      <c r="X12" s="29"/>
      <c r="Z12" s="6">
        <v>4</v>
      </c>
      <c r="AA12" s="6">
        <v>5</v>
      </c>
      <c r="AB12" s="6">
        <v>3.8</v>
      </c>
      <c r="AC12" s="6">
        <v>4</v>
      </c>
      <c r="AD12" s="6">
        <v>1</v>
      </c>
      <c r="AE12" s="6">
        <v>3.5</v>
      </c>
      <c r="AF12" s="6">
        <v>4</v>
      </c>
      <c r="AG12" s="6">
        <v>3</v>
      </c>
      <c r="AH12" s="9">
        <f t="shared" si="1"/>
        <v>28.3</v>
      </c>
      <c r="AI12" s="30"/>
      <c r="AJ12" s="30"/>
      <c r="AK12" s="30"/>
      <c r="AM12" s="29"/>
      <c r="AN12" s="29"/>
      <c r="AO12" s="29"/>
      <c r="AP12" s="29"/>
      <c r="AQ12" s="29"/>
      <c r="AR12" s="29"/>
      <c r="AS12" s="1"/>
      <c r="AT12" s="6"/>
      <c r="AU12" s="6"/>
      <c r="AV12" s="6"/>
      <c r="AW12" s="6"/>
      <c r="AX12" s="6"/>
      <c r="AY12" s="6"/>
      <c r="AZ12" s="6"/>
      <c r="BA12" s="6"/>
      <c r="BB12" s="9">
        <f t="shared" si="2"/>
        <v>0</v>
      </c>
      <c r="BC12" s="30"/>
      <c r="BD12" s="30"/>
      <c r="BE12" s="30"/>
      <c r="BG12" s="29"/>
      <c r="BH12" s="29"/>
      <c r="BI12" s="29"/>
      <c r="BJ12" s="29"/>
      <c r="BK12" s="29"/>
      <c r="BL12" s="29"/>
      <c r="BM12" s="34"/>
      <c r="BN12" s="29"/>
      <c r="BO12" s="29"/>
      <c r="BP12" s="29"/>
      <c r="BQ12" s="29"/>
      <c r="BR12" s="29"/>
    </row>
    <row r="13" spans="1:70" ht="12.75">
      <c r="A13" s="12">
        <v>52</v>
      </c>
      <c r="B13" s="19" t="s">
        <v>138</v>
      </c>
      <c r="C13" s="60"/>
      <c r="D13" s="60"/>
      <c r="E13" s="60"/>
      <c r="F13" s="29"/>
      <c r="G13" s="29"/>
      <c r="H13" s="29"/>
      <c r="I13" s="29"/>
      <c r="J13" s="29"/>
      <c r="K13" s="29"/>
      <c r="L13" s="29" t="s">
        <v>111</v>
      </c>
      <c r="M13" s="29"/>
      <c r="N13" s="10">
        <f>SUM(N7:N12)</f>
        <v>245</v>
      </c>
      <c r="O13" s="10">
        <f>(N13/6)/8</f>
        <v>5.104166666666667</v>
      </c>
      <c r="P13" s="6">
        <v>5.5</v>
      </c>
      <c r="Q13" s="10">
        <f>(O13*0.75)+(P13*0.25)</f>
        <v>5.203125</v>
      </c>
      <c r="S13" s="6">
        <v>5.1</v>
      </c>
      <c r="T13" s="6">
        <v>6.87</v>
      </c>
      <c r="U13" s="6">
        <v>5.2</v>
      </c>
      <c r="V13" s="6">
        <v>0</v>
      </c>
      <c r="W13" s="10">
        <f>(S13*0.25)+(T13*0.5)+(U13*0.25)-(V13)</f>
        <v>6.01</v>
      </c>
      <c r="X13" s="10">
        <f>(Q13+W13)/2</f>
        <v>5.6065625</v>
      </c>
      <c r="Z13" s="29"/>
      <c r="AA13" s="29"/>
      <c r="AB13" s="29"/>
      <c r="AC13" s="29"/>
      <c r="AD13" s="29"/>
      <c r="AE13" s="29"/>
      <c r="AF13" s="29" t="s">
        <v>111</v>
      </c>
      <c r="AG13" s="29"/>
      <c r="AH13" s="10">
        <f>SUM(AH7:AH12)</f>
        <v>235.40000000000003</v>
      </c>
      <c r="AI13" s="10">
        <f>(AH13/6)/8</f>
        <v>4.904166666666668</v>
      </c>
      <c r="AJ13" s="6">
        <v>6</v>
      </c>
      <c r="AK13" s="10">
        <f>(AI13*0.75)+(AJ13*0.25)</f>
        <v>5.1781250000000005</v>
      </c>
      <c r="AM13" s="6">
        <v>5.8</v>
      </c>
      <c r="AN13" s="6">
        <v>6.48</v>
      </c>
      <c r="AO13" s="6">
        <v>6.5</v>
      </c>
      <c r="AP13" s="6">
        <v>0</v>
      </c>
      <c r="AQ13" s="10">
        <f>(AM13*0.25)+(AN13*0.5)+(AO13*0.25)-(AP13)</f>
        <v>6.315</v>
      </c>
      <c r="AR13" s="10">
        <f>(AK13+AQ13)/2</f>
        <v>5.7465625000000005</v>
      </c>
      <c r="AS13" s="1"/>
      <c r="AT13" s="29"/>
      <c r="AU13" s="29"/>
      <c r="AV13" s="29"/>
      <c r="AW13" s="29"/>
      <c r="AX13" s="29"/>
      <c r="AY13" s="29"/>
      <c r="AZ13" s="29" t="s">
        <v>111</v>
      </c>
      <c r="BA13" s="29"/>
      <c r="BB13" s="10">
        <f>SUM(BB7:BB12)</f>
        <v>0</v>
      </c>
      <c r="BC13" s="10">
        <f>(BB13/6)/8</f>
        <v>0</v>
      </c>
      <c r="BD13" s="6"/>
      <c r="BE13" s="10">
        <f>(BC13*0.75)+(BD13*0.25)</f>
        <v>0</v>
      </c>
      <c r="BG13" s="6"/>
      <c r="BH13" s="6"/>
      <c r="BI13" s="6"/>
      <c r="BJ13" s="6"/>
      <c r="BK13" s="10">
        <f>(BG13*0.25)+(BH13*0.5)+(BI13*0.25)-(BJ13)</f>
        <v>0</v>
      </c>
      <c r="BL13" s="10">
        <f>(BE13+BK13)/2</f>
        <v>0</v>
      </c>
      <c r="BM13" s="10"/>
      <c r="BN13" s="10">
        <f>X13</f>
        <v>5.6065625</v>
      </c>
      <c r="BO13" s="10">
        <f>AR13</f>
        <v>5.7465625000000005</v>
      </c>
      <c r="BP13" s="10"/>
      <c r="BQ13" s="10">
        <f>AVERAGE(BN13:BP13)</f>
        <v>5.6765625</v>
      </c>
      <c r="BR13">
        <v>1</v>
      </c>
    </row>
    <row r="14" spans="26:61" ht="12.75"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9" ht="12.75">
      <c r="B19" s="36"/>
    </row>
  </sheetData>
  <mergeCells count="13">
    <mergeCell ref="C7:C13"/>
    <mergeCell ref="D7:D13"/>
    <mergeCell ref="E7:E13"/>
    <mergeCell ref="BN3:BQ3"/>
    <mergeCell ref="Z3:AK3"/>
    <mergeCell ref="AM3:AQ3"/>
    <mergeCell ref="AT3:BE3"/>
    <mergeCell ref="BG3:BK3"/>
    <mergeCell ref="AB1:AG1"/>
    <mergeCell ref="AW1:BA1"/>
    <mergeCell ref="S3:W3"/>
    <mergeCell ref="F3:Q3"/>
    <mergeCell ref="H1:M1"/>
  </mergeCells>
  <printOptions/>
  <pageMargins left="0.75" right="0.75" top="1" bottom="1" header="0.5" footer="0.5"/>
  <pageSetup fitToHeight="1" fitToWidth="1" horizontalDpi="300" verticalDpi="300" orientation="landscape" paperSize="9" scale="93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3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8.00390625" style="0" customWidth="1"/>
    <col min="3" max="3" width="15.57421875" style="0" customWidth="1"/>
    <col min="4" max="4" width="15.421875" style="0" customWidth="1"/>
    <col min="5" max="5" width="14.8515625" style="0" customWidth="1"/>
    <col min="6" max="16" width="5.7109375" style="0" customWidth="1"/>
    <col min="17" max="17" width="3.140625" style="0" customWidth="1"/>
    <col min="18" max="21" width="5.7109375" style="0" customWidth="1"/>
    <col min="22" max="22" width="6.7109375" style="0" customWidth="1"/>
    <col min="23" max="23" width="3.140625" style="0" customWidth="1"/>
    <col min="24" max="34" width="5.7109375" style="0" customWidth="1"/>
    <col min="35" max="35" width="3.140625" style="0" customWidth="1"/>
    <col min="36" max="39" width="5.7109375" style="0" customWidth="1"/>
    <col min="40" max="40" width="6.7109375" style="0" customWidth="1"/>
    <col min="41" max="41" width="3.140625" style="0" customWidth="1"/>
    <col min="42" max="52" width="5.7109375" style="0" customWidth="1"/>
    <col min="53" max="53" width="3.140625" style="0" customWidth="1"/>
    <col min="54" max="57" width="5.7109375" style="0" customWidth="1"/>
    <col min="58" max="58" width="6.7109375" style="0" customWidth="1"/>
    <col min="59" max="59" width="3.140625" style="0" customWidth="1"/>
    <col min="60" max="63" width="6.7109375" style="0" customWidth="1"/>
    <col min="64" max="64" width="11.57421875" style="0" customWidth="1"/>
  </cols>
  <sheetData>
    <row r="1" spans="1:64" ht="12.75">
      <c r="A1" t="s">
        <v>34</v>
      </c>
      <c r="F1" s="1" t="s">
        <v>0</v>
      </c>
      <c r="G1" s="1"/>
      <c r="H1" s="52" t="s">
        <v>191</v>
      </c>
      <c r="I1" s="52"/>
      <c r="J1" s="52"/>
      <c r="K1" s="52"/>
      <c r="L1" s="52"/>
      <c r="M1" s="52"/>
      <c r="N1" s="1"/>
      <c r="O1" s="1"/>
      <c r="X1" t="s">
        <v>1</v>
      </c>
      <c r="Z1" s="52" t="s">
        <v>37</v>
      </c>
      <c r="AA1" s="52"/>
      <c r="AB1" s="52"/>
      <c r="AC1" s="52"/>
      <c r="AD1" s="52"/>
      <c r="AE1" s="52"/>
      <c r="AF1" s="52"/>
      <c r="AG1" s="52"/>
      <c r="AP1" t="s">
        <v>2</v>
      </c>
      <c r="AR1" s="52"/>
      <c r="AS1" s="52"/>
      <c r="AT1" s="52"/>
      <c r="AU1" s="52"/>
      <c r="AV1" s="52"/>
      <c r="AW1" s="52"/>
      <c r="AX1" s="52"/>
      <c r="AY1" s="52"/>
      <c r="BL1" s="2">
        <f ca="1">NOW()</f>
        <v>41407.66401111111</v>
      </c>
    </row>
    <row r="2" spans="1:64" ht="12.75">
      <c r="A2" s="3" t="s">
        <v>35</v>
      </c>
      <c r="B2" s="3"/>
      <c r="BL2" s="4">
        <f ca="1">NOW()</f>
        <v>41407.66401111111</v>
      </c>
    </row>
    <row r="3" ht="12.75">
      <c r="A3" s="41" t="s">
        <v>139</v>
      </c>
    </row>
    <row r="4" spans="2:63" ht="12.75">
      <c r="B4" t="s">
        <v>179</v>
      </c>
      <c r="F4" s="53" t="s">
        <v>3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"/>
      <c r="R4" s="53" t="s">
        <v>4</v>
      </c>
      <c r="S4" s="53"/>
      <c r="T4" s="53"/>
      <c r="U4" s="53"/>
      <c r="V4" s="5" t="s">
        <v>5</v>
      </c>
      <c r="X4" s="53" t="s">
        <v>3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"/>
      <c r="AJ4" s="53" t="s">
        <v>4</v>
      </c>
      <c r="AK4" s="53"/>
      <c r="AL4" s="53"/>
      <c r="AM4" s="53"/>
      <c r="AN4" s="5" t="s">
        <v>5</v>
      </c>
      <c r="AP4" s="53" t="s">
        <v>3</v>
      </c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"/>
      <c r="BB4" s="53" t="s">
        <v>4</v>
      </c>
      <c r="BC4" s="53"/>
      <c r="BD4" s="53"/>
      <c r="BE4" s="53"/>
      <c r="BF4" s="5" t="s">
        <v>5</v>
      </c>
      <c r="BH4" s="53" t="s">
        <v>6</v>
      </c>
      <c r="BI4" s="53"/>
      <c r="BJ4" s="53"/>
      <c r="BK4" s="5" t="s">
        <v>7</v>
      </c>
    </row>
    <row r="5" spans="1:64" s="5" customFormat="1" ht="12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46</v>
      </c>
      <c r="H5" s="5" t="s">
        <v>69</v>
      </c>
      <c r="I5" s="5" t="s">
        <v>70</v>
      </c>
      <c r="J5" s="5" t="s">
        <v>71</v>
      </c>
      <c r="K5" s="5" t="s">
        <v>72</v>
      </c>
      <c r="L5" s="5" t="s">
        <v>73</v>
      </c>
      <c r="M5" s="5" t="s">
        <v>74</v>
      </c>
      <c r="N5" s="5" t="s">
        <v>21</v>
      </c>
      <c r="O5" s="5" t="s">
        <v>22</v>
      </c>
      <c r="P5" s="5" t="s">
        <v>23</v>
      </c>
      <c r="R5" s="5" t="s">
        <v>24</v>
      </c>
      <c r="S5" s="5" t="s">
        <v>75</v>
      </c>
      <c r="T5" s="5" t="s">
        <v>28</v>
      </c>
      <c r="U5" s="5" t="s">
        <v>23</v>
      </c>
      <c r="V5" s="5" t="s">
        <v>29</v>
      </c>
      <c r="X5" s="5" t="s">
        <v>13</v>
      </c>
      <c r="Y5" s="5" t="s">
        <v>46</v>
      </c>
      <c r="Z5" s="5" t="s">
        <v>69</v>
      </c>
      <c r="AA5" s="5" t="s">
        <v>70</v>
      </c>
      <c r="AB5" s="5" t="s">
        <v>71</v>
      </c>
      <c r="AC5" s="5" t="s">
        <v>72</v>
      </c>
      <c r="AD5" s="5" t="s">
        <v>73</v>
      </c>
      <c r="AE5" s="5" t="s">
        <v>74</v>
      </c>
      <c r="AF5" s="5" t="s">
        <v>21</v>
      </c>
      <c r="AG5" s="5" t="s">
        <v>22</v>
      </c>
      <c r="AH5" s="5" t="s">
        <v>23</v>
      </c>
      <c r="AJ5" s="5" t="s">
        <v>24</v>
      </c>
      <c r="AK5" s="5" t="s">
        <v>75</v>
      </c>
      <c r="AL5" s="5" t="s">
        <v>28</v>
      </c>
      <c r="AM5" s="5" t="s">
        <v>23</v>
      </c>
      <c r="AN5" s="5" t="s">
        <v>29</v>
      </c>
      <c r="AP5" s="5" t="s">
        <v>13</v>
      </c>
      <c r="AQ5" s="5" t="s">
        <v>46</v>
      </c>
      <c r="AR5" s="5" t="s">
        <v>69</v>
      </c>
      <c r="AS5" s="5" t="s">
        <v>70</v>
      </c>
      <c r="AT5" s="5" t="s">
        <v>71</v>
      </c>
      <c r="AU5" s="5" t="s">
        <v>72</v>
      </c>
      <c r="AV5" s="5" t="s">
        <v>73</v>
      </c>
      <c r="AW5" s="5" t="s">
        <v>74</v>
      </c>
      <c r="AX5" s="5" t="s">
        <v>21</v>
      </c>
      <c r="AY5" s="5" t="s">
        <v>22</v>
      </c>
      <c r="AZ5" s="5" t="s">
        <v>23</v>
      </c>
      <c r="BB5" s="5" t="s">
        <v>24</v>
      </c>
      <c r="BC5" s="5" t="s">
        <v>75</v>
      </c>
      <c r="BD5" s="5" t="s">
        <v>28</v>
      </c>
      <c r="BE5" s="5" t="s">
        <v>23</v>
      </c>
      <c r="BF5" s="5" t="s">
        <v>29</v>
      </c>
      <c r="BH5" s="5" t="s">
        <v>30</v>
      </c>
      <c r="BI5" s="5" t="s">
        <v>31</v>
      </c>
      <c r="BJ5" s="5" t="s">
        <v>32</v>
      </c>
      <c r="BK5" s="5" t="s">
        <v>23</v>
      </c>
      <c r="BL5" s="5" t="s">
        <v>33</v>
      </c>
    </row>
    <row r="7" spans="1:64" ht="12.75">
      <c r="A7" s="22">
        <v>8</v>
      </c>
      <c r="B7" s="23" t="s">
        <v>181</v>
      </c>
      <c r="C7" s="24" t="s">
        <v>51</v>
      </c>
      <c r="D7" s="24" t="s">
        <v>40</v>
      </c>
      <c r="E7" s="25" t="s">
        <v>78</v>
      </c>
      <c r="F7" s="6">
        <v>5.5</v>
      </c>
      <c r="G7" s="6">
        <v>6.5</v>
      </c>
      <c r="H7" s="6">
        <v>6</v>
      </c>
      <c r="I7" s="6">
        <v>6.2</v>
      </c>
      <c r="J7" s="6">
        <v>5</v>
      </c>
      <c r="K7" s="6">
        <v>6</v>
      </c>
      <c r="L7" s="6">
        <v>6.5</v>
      </c>
      <c r="M7" s="6">
        <v>6</v>
      </c>
      <c r="N7" s="7">
        <f aca="true" t="shared" si="0" ref="N7:N23">SUM(F7:M7)</f>
        <v>47.7</v>
      </c>
      <c r="O7" s="8">
        <f aca="true" t="shared" si="1" ref="O7:O23">N7/8</f>
        <v>5.9625</v>
      </c>
      <c r="P7" s="9">
        <f aca="true" t="shared" si="2" ref="P7:P23">O7</f>
        <v>5.9625</v>
      </c>
      <c r="R7" s="6">
        <v>6.5</v>
      </c>
      <c r="S7" s="6">
        <v>7.64</v>
      </c>
      <c r="T7" s="6">
        <v>0</v>
      </c>
      <c r="U7" s="10">
        <f aca="true" t="shared" si="3" ref="U7:U23">(R7*0.25)+(S7*0.75)-(T7)</f>
        <v>7.3549999999999995</v>
      </c>
      <c r="V7" s="10">
        <f aca="true" t="shared" si="4" ref="V7:V23">(P7+U7)/2</f>
        <v>6.6587499999999995</v>
      </c>
      <c r="X7" s="6">
        <v>6.8</v>
      </c>
      <c r="Y7" s="6">
        <v>5.5</v>
      </c>
      <c r="Z7" s="6">
        <v>6.8</v>
      </c>
      <c r="AA7" s="6">
        <v>7</v>
      </c>
      <c r="AB7" s="6">
        <v>5.9</v>
      </c>
      <c r="AC7" s="6">
        <v>6.3</v>
      </c>
      <c r="AD7" s="6">
        <v>6</v>
      </c>
      <c r="AE7" s="6">
        <v>6.9</v>
      </c>
      <c r="AF7" s="7">
        <f aca="true" t="shared" si="5" ref="AF7:AF23">SUM(X7:AE7)</f>
        <v>51.199999999999996</v>
      </c>
      <c r="AG7" s="8">
        <f aca="true" t="shared" si="6" ref="AG7:AG23">AF7/8</f>
        <v>6.3999999999999995</v>
      </c>
      <c r="AH7" s="9">
        <f aca="true" t="shared" si="7" ref="AH7:AH23">AG7</f>
        <v>6.3999999999999995</v>
      </c>
      <c r="AJ7" s="6">
        <v>6.9</v>
      </c>
      <c r="AK7" s="6">
        <v>7.7</v>
      </c>
      <c r="AL7" s="6">
        <v>0</v>
      </c>
      <c r="AM7" s="10">
        <f aca="true" t="shared" si="8" ref="AM7:AM23">(AJ7*0.25)+(AK7*0.75)-(AL7)</f>
        <v>7.5</v>
      </c>
      <c r="AN7" s="10">
        <f aca="true" t="shared" si="9" ref="AN7:AN23">(AH7+AM7)/2</f>
        <v>6.949999999999999</v>
      </c>
      <c r="AP7" s="6"/>
      <c r="AQ7" s="6"/>
      <c r="AR7" s="6"/>
      <c r="AS7" s="6"/>
      <c r="AT7" s="6"/>
      <c r="AU7" s="6"/>
      <c r="AV7" s="6"/>
      <c r="AW7" s="6"/>
      <c r="AX7" s="7">
        <f aca="true" t="shared" si="10" ref="AX7:AX23">SUM(AP7:AW7)</f>
        <v>0</v>
      </c>
      <c r="AY7" s="8">
        <f aca="true" t="shared" si="11" ref="AY7:AY23">AX7/8</f>
        <v>0</v>
      </c>
      <c r="AZ7" s="9">
        <f aca="true" t="shared" si="12" ref="AZ7:AZ23">AY7</f>
        <v>0</v>
      </c>
      <c r="BB7" s="6"/>
      <c r="BC7" s="6"/>
      <c r="BD7" s="6"/>
      <c r="BE7" s="10">
        <f aca="true" t="shared" si="13" ref="BE7:BE23">(BB7*0.25)+(BC7*0.75)-(BD7)</f>
        <v>0</v>
      </c>
      <c r="BF7" s="10">
        <f aca="true" t="shared" si="14" ref="BF7:BF23">(AZ7+BE7)/2</f>
        <v>0</v>
      </c>
      <c r="BH7" s="10">
        <f aca="true" t="shared" si="15" ref="BH7:BH23">V7</f>
        <v>6.6587499999999995</v>
      </c>
      <c r="BI7" s="10">
        <f aca="true" t="shared" si="16" ref="BI7:BI23">AN7</f>
        <v>6.949999999999999</v>
      </c>
      <c r="BJ7" s="10"/>
      <c r="BK7" s="10">
        <f aca="true" t="shared" si="17" ref="BK7:BK23">AVERAGE(BH7:BJ7)</f>
        <v>6.804374999999999</v>
      </c>
      <c r="BL7">
        <v>1</v>
      </c>
    </row>
    <row r="8" spans="1:64" ht="12.75">
      <c r="A8" s="22">
        <v>23</v>
      </c>
      <c r="B8" s="23" t="s">
        <v>144</v>
      </c>
      <c r="C8" s="24" t="s">
        <v>90</v>
      </c>
      <c r="D8" s="24" t="s">
        <v>49</v>
      </c>
      <c r="E8" s="25" t="s">
        <v>62</v>
      </c>
      <c r="F8" s="6">
        <v>4.5</v>
      </c>
      <c r="G8" s="6">
        <v>5.3</v>
      </c>
      <c r="H8" s="6">
        <v>6.2</v>
      </c>
      <c r="I8" s="6">
        <v>7</v>
      </c>
      <c r="J8" s="6">
        <v>6.5</v>
      </c>
      <c r="K8" s="6">
        <v>6.5</v>
      </c>
      <c r="L8" s="6">
        <v>7</v>
      </c>
      <c r="M8" s="6">
        <v>5.2</v>
      </c>
      <c r="N8" s="7">
        <f t="shared" si="0"/>
        <v>48.2</v>
      </c>
      <c r="O8" s="8">
        <f t="shared" si="1"/>
        <v>6.025</v>
      </c>
      <c r="P8" s="9">
        <f t="shared" si="2"/>
        <v>6.025</v>
      </c>
      <c r="R8" s="6">
        <v>6</v>
      </c>
      <c r="S8" s="6">
        <v>7.6</v>
      </c>
      <c r="T8" s="6">
        <v>0</v>
      </c>
      <c r="U8" s="10">
        <f t="shared" si="3"/>
        <v>7.199999999999999</v>
      </c>
      <c r="V8" s="10">
        <f t="shared" si="4"/>
        <v>6.6125</v>
      </c>
      <c r="X8" s="6">
        <v>4.9</v>
      </c>
      <c r="Y8" s="6">
        <v>6</v>
      </c>
      <c r="Z8" s="6">
        <v>6</v>
      </c>
      <c r="AA8" s="6">
        <v>9</v>
      </c>
      <c r="AB8" s="6">
        <v>6.4</v>
      </c>
      <c r="AC8" s="6">
        <v>4.5</v>
      </c>
      <c r="AD8" s="6">
        <v>6.2</v>
      </c>
      <c r="AE8" s="6">
        <v>5</v>
      </c>
      <c r="AF8" s="7">
        <f t="shared" si="5"/>
        <v>48</v>
      </c>
      <c r="AG8" s="8">
        <f t="shared" si="6"/>
        <v>6</v>
      </c>
      <c r="AH8" s="9">
        <f t="shared" si="7"/>
        <v>6</v>
      </c>
      <c r="AJ8" s="6">
        <v>6.8</v>
      </c>
      <c r="AK8" s="6">
        <v>7.6</v>
      </c>
      <c r="AL8" s="6">
        <v>0</v>
      </c>
      <c r="AM8" s="10">
        <f t="shared" si="8"/>
        <v>7.3999999999999995</v>
      </c>
      <c r="AN8" s="10">
        <f t="shared" si="9"/>
        <v>6.699999999999999</v>
      </c>
      <c r="AP8" s="6"/>
      <c r="AQ8" s="6"/>
      <c r="AR8" s="6"/>
      <c r="AS8" s="6"/>
      <c r="AT8" s="6"/>
      <c r="AU8" s="6"/>
      <c r="AV8" s="6"/>
      <c r="AW8" s="6"/>
      <c r="AX8" s="7">
        <f t="shared" si="10"/>
        <v>0</v>
      </c>
      <c r="AY8" s="8">
        <f t="shared" si="11"/>
        <v>0</v>
      </c>
      <c r="AZ8" s="9">
        <f t="shared" si="12"/>
        <v>0</v>
      </c>
      <c r="BB8" s="6"/>
      <c r="BC8" s="6"/>
      <c r="BD8" s="6"/>
      <c r="BE8" s="10">
        <f t="shared" si="13"/>
        <v>0</v>
      </c>
      <c r="BF8" s="10">
        <f t="shared" si="14"/>
        <v>0</v>
      </c>
      <c r="BH8" s="10">
        <f t="shared" si="15"/>
        <v>6.6125</v>
      </c>
      <c r="BI8" s="10">
        <f t="shared" si="16"/>
        <v>6.699999999999999</v>
      </c>
      <c r="BJ8" s="10"/>
      <c r="BK8" s="10">
        <f t="shared" si="17"/>
        <v>6.65625</v>
      </c>
      <c r="BL8">
        <v>1</v>
      </c>
    </row>
    <row r="9" spans="1:64" ht="12.75">
      <c r="A9" s="22">
        <v>35</v>
      </c>
      <c r="B9" s="23" t="s">
        <v>184</v>
      </c>
      <c r="C9" s="24" t="s">
        <v>90</v>
      </c>
      <c r="D9" s="24" t="s">
        <v>49</v>
      </c>
      <c r="E9" s="25" t="s">
        <v>146</v>
      </c>
      <c r="F9" s="6">
        <v>5.3</v>
      </c>
      <c r="G9" s="6">
        <v>5.5</v>
      </c>
      <c r="H9" s="6">
        <v>5.5</v>
      </c>
      <c r="I9" s="6">
        <v>6</v>
      </c>
      <c r="J9" s="6">
        <v>6</v>
      </c>
      <c r="K9" s="6">
        <v>6.2</v>
      </c>
      <c r="L9" s="6">
        <v>6.2</v>
      </c>
      <c r="M9" s="6">
        <v>6</v>
      </c>
      <c r="N9" s="7">
        <f t="shared" si="0"/>
        <v>46.7</v>
      </c>
      <c r="O9" s="8">
        <f t="shared" si="1"/>
        <v>5.8375</v>
      </c>
      <c r="P9" s="9">
        <f t="shared" si="2"/>
        <v>5.8375</v>
      </c>
      <c r="R9" s="6">
        <v>5</v>
      </c>
      <c r="S9" s="6">
        <v>7.2</v>
      </c>
      <c r="T9" s="6">
        <v>0</v>
      </c>
      <c r="U9" s="10">
        <f t="shared" si="3"/>
        <v>6.65</v>
      </c>
      <c r="V9" s="10">
        <f t="shared" si="4"/>
        <v>6.24375</v>
      </c>
      <c r="X9" s="6">
        <v>8</v>
      </c>
      <c r="Y9" s="6">
        <v>6</v>
      </c>
      <c r="Z9" s="6">
        <v>6</v>
      </c>
      <c r="AA9" s="6">
        <v>7</v>
      </c>
      <c r="AB9" s="6">
        <v>7.5</v>
      </c>
      <c r="AC9" s="6">
        <v>7.5</v>
      </c>
      <c r="AD9" s="6">
        <v>6</v>
      </c>
      <c r="AE9" s="6">
        <v>6.5</v>
      </c>
      <c r="AF9" s="7">
        <f t="shared" si="5"/>
        <v>54.5</v>
      </c>
      <c r="AG9" s="8">
        <f t="shared" si="6"/>
        <v>6.8125</v>
      </c>
      <c r="AH9" s="9">
        <f t="shared" si="7"/>
        <v>6.8125</v>
      </c>
      <c r="AJ9" s="6">
        <v>6.3</v>
      </c>
      <c r="AK9" s="6">
        <v>7.64</v>
      </c>
      <c r="AL9" s="6">
        <v>0</v>
      </c>
      <c r="AM9" s="10">
        <f t="shared" si="8"/>
        <v>7.305</v>
      </c>
      <c r="AN9" s="10">
        <f t="shared" si="9"/>
        <v>7.05875</v>
      </c>
      <c r="AP9" s="6"/>
      <c r="AQ9" s="6"/>
      <c r="AR9" s="6"/>
      <c r="AS9" s="6"/>
      <c r="AT9" s="6"/>
      <c r="AU9" s="6"/>
      <c r="AV9" s="6"/>
      <c r="AW9" s="6"/>
      <c r="AX9" s="7">
        <f t="shared" si="10"/>
        <v>0</v>
      </c>
      <c r="AY9" s="8">
        <f t="shared" si="11"/>
        <v>0</v>
      </c>
      <c r="AZ9" s="9">
        <f t="shared" si="12"/>
        <v>0</v>
      </c>
      <c r="BB9" s="6"/>
      <c r="BC9" s="6"/>
      <c r="BD9" s="6"/>
      <c r="BE9" s="10">
        <f t="shared" si="13"/>
        <v>0</v>
      </c>
      <c r="BF9" s="10">
        <f t="shared" si="14"/>
        <v>0</v>
      </c>
      <c r="BH9" s="10">
        <f t="shared" si="15"/>
        <v>6.24375</v>
      </c>
      <c r="BI9" s="10">
        <f t="shared" si="16"/>
        <v>7.05875</v>
      </c>
      <c r="BJ9" s="10"/>
      <c r="BK9" s="10">
        <f t="shared" si="17"/>
        <v>6.65125</v>
      </c>
      <c r="BL9">
        <v>2</v>
      </c>
    </row>
    <row r="10" spans="1:64" ht="12.75">
      <c r="A10" s="22">
        <v>35</v>
      </c>
      <c r="B10" s="23" t="s">
        <v>145</v>
      </c>
      <c r="C10" s="24" t="s">
        <v>90</v>
      </c>
      <c r="D10" s="24" t="s">
        <v>49</v>
      </c>
      <c r="E10" s="25" t="s">
        <v>146</v>
      </c>
      <c r="F10" s="6">
        <v>4.5</v>
      </c>
      <c r="G10" s="6">
        <v>6.5</v>
      </c>
      <c r="H10" s="6">
        <v>5.3</v>
      </c>
      <c r="I10" s="6">
        <v>6</v>
      </c>
      <c r="J10" s="6">
        <v>6.2</v>
      </c>
      <c r="K10" s="6">
        <v>6.5</v>
      </c>
      <c r="L10" s="6">
        <v>6.5</v>
      </c>
      <c r="M10" s="6">
        <v>6</v>
      </c>
      <c r="N10" s="7">
        <f t="shared" si="0"/>
        <v>47.5</v>
      </c>
      <c r="O10" s="8">
        <f t="shared" si="1"/>
        <v>5.9375</v>
      </c>
      <c r="P10" s="9">
        <f t="shared" si="2"/>
        <v>5.9375</v>
      </c>
      <c r="R10" s="6">
        <v>5.3</v>
      </c>
      <c r="S10" s="6">
        <v>7.4</v>
      </c>
      <c r="T10" s="6">
        <v>0</v>
      </c>
      <c r="U10" s="10">
        <f t="shared" si="3"/>
        <v>6.875000000000001</v>
      </c>
      <c r="V10" s="10">
        <f t="shared" si="4"/>
        <v>6.40625</v>
      </c>
      <c r="X10" s="6">
        <v>5.1</v>
      </c>
      <c r="Y10" s="6">
        <v>5</v>
      </c>
      <c r="Z10" s="6">
        <v>6</v>
      </c>
      <c r="AA10" s="6">
        <v>5.2</v>
      </c>
      <c r="AB10" s="6">
        <v>6.2</v>
      </c>
      <c r="AC10" s="6">
        <v>5.2</v>
      </c>
      <c r="AD10" s="6">
        <v>7</v>
      </c>
      <c r="AE10" s="6">
        <v>6.5</v>
      </c>
      <c r="AF10" s="7">
        <f t="shared" si="5"/>
        <v>46.2</v>
      </c>
      <c r="AG10" s="8">
        <f t="shared" si="6"/>
        <v>5.775</v>
      </c>
      <c r="AH10" s="9">
        <f t="shared" si="7"/>
        <v>5.775</v>
      </c>
      <c r="AJ10" s="6">
        <v>6.8</v>
      </c>
      <c r="AK10" s="6">
        <v>7.55</v>
      </c>
      <c r="AL10" s="6">
        <v>0</v>
      </c>
      <c r="AM10" s="10">
        <f t="shared" si="8"/>
        <v>7.3625</v>
      </c>
      <c r="AN10" s="10">
        <f t="shared" si="9"/>
        <v>6.56875</v>
      </c>
      <c r="AP10" s="6"/>
      <c r="AQ10" s="6"/>
      <c r="AR10" s="6"/>
      <c r="AS10" s="6"/>
      <c r="AT10" s="6"/>
      <c r="AU10" s="6"/>
      <c r="AV10" s="6"/>
      <c r="AW10" s="6"/>
      <c r="AX10" s="7">
        <f t="shared" si="10"/>
        <v>0</v>
      </c>
      <c r="AY10" s="8">
        <f t="shared" si="11"/>
        <v>0</v>
      </c>
      <c r="AZ10" s="9">
        <f t="shared" si="12"/>
        <v>0</v>
      </c>
      <c r="BB10" s="6"/>
      <c r="BC10" s="6"/>
      <c r="BD10" s="6"/>
      <c r="BE10" s="10">
        <f t="shared" si="13"/>
        <v>0</v>
      </c>
      <c r="BF10" s="10">
        <f t="shared" si="14"/>
        <v>0</v>
      </c>
      <c r="BH10" s="10">
        <f t="shared" si="15"/>
        <v>6.40625</v>
      </c>
      <c r="BI10" s="10">
        <f t="shared" si="16"/>
        <v>6.56875</v>
      </c>
      <c r="BJ10" s="10"/>
      <c r="BK10" s="10">
        <f t="shared" si="17"/>
        <v>6.4875</v>
      </c>
      <c r="BL10">
        <v>2</v>
      </c>
    </row>
    <row r="11" spans="1:64" ht="12.75">
      <c r="A11" s="22">
        <v>26</v>
      </c>
      <c r="B11" s="23" t="s">
        <v>140</v>
      </c>
      <c r="C11" s="24" t="s">
        <v>141</v>
      </c>
      <c r="D11" s="24" t="s">
        <v>82</v>
      </c>
      <c r="E11" s="25" t="s">
        <v>83</v>
      </c>
      <c r="F11" s="6">
        <v>5.3</v>
      </c>
      <c r="G11" s="6">
        <v>5</v>
      </c>
      <c r="H11" s="6">
        <v>5.3</v>
      </c>
      <c r="I11" s="6">
        <v>5.2</v>
      </c>
      <c r="J11" s="6">
        <v>5.2</v>
      </c>
      <c r="K11" s="6">
        <v>6</v>
      </c>
      <c r="L11" s="6">
        <v>6.5</v>
      </c>
      <c r="M11" s="6">
        <v>6</v>
      </c>
      <c r="N11" s="7">
        <f t="shared" si="0"/>
        <v>44.5</v>
      </c>
      <c r="O11" s="8">
        <f t="shared" si="1"/>
        <v>5.5625</v>
      </c>
      <c r="P11" s="9">
        <f t="shared" si="2"/>
        <v>5.5625</v>
      </c>
      <c r="R11" s="6">
        <v>5</v>
      </c>
      <c r="S11" s="6">
        <v>7.12</v>
      </c>
      <c r="T11" s="6">
        <v>0</v>
      </c>
      <c r="U11" s="10">
        <f t="shared" si="3"/>
        <v>6.59</v>
      </c>
      <c r="V11" s="10">
        <f t="shared" si="4"/>
        <v>6.07625</v>
      </c>
      <c r="X11" s="6">
        <v>6</v>
      </c>
      <c r="Y11" s="6">
        <v>6.4</v>
      </c>
      <c r="Z11" s="6">
        <v>5.8</v>
      </c>
      <c r="AA11" s="6">
        <v>7</v>
      </c>
      <c r="AB11" s="6">
        <v>6.8</v>
      </c>
      <c r="AC11" s="6">
        <v>6.5</v>
      </c>
      <c r="AD11" s="6">
        <v>6.8</v>
      </c>
      <c r="AE11" s="6">
        <v>6</v>
      </c>
      <c r="AF11" s="7">
        <f t="shared" si="5"/>
        <v>51.3</v>
      </c>
      <c r="AG11" s="8">
        <f t="shared" si="6"/>
        <v>6.4125</v>
      </c>
      <c r="AH11" s="9">
        <f t="shared" si="7"/>
        <v>6.4125</v>
      </c>
      <c r="AJ11" s="6">
        <v>6</v>
      </c>
      <c r="AK11" s="6">
        <v>7.46</v>
      </c>
      <c r="AL11" s="6">
        <v>0</v>
      </c>
      <c r="AM11" s="10">
        <f t="shared" si="8"/>
        <v>7.095</v>
      </c>
      <c r="AN11" s="10">
        <f t="shared" si="9"/>
        <v>6.75375</v>
      </c>
      <c r="AP11" s="6"/>
      <c r="AQ11" s="6"/>
      <c r="AR11" s="6"/>
      <c r="AS11" s="6"/>
      <c r="AT11" s="6"/>
      <c r="AU11" s="6"/>
      <c r="AV11" s="6"/>
      <c r="AW11" s="6"/>
      <c r="AX11" s="7">
        <f t="shared" si="10"/>
        <v>0</v>
      </c>
      <c r="AY11" s="8">
        <f t="shared" si="11"/>
        <v>0</v>
      </c>
      <c r="AZ11" s="9">
        <f t="shared" si="12"/>
        <v>0</v>
      </c>
      <c r="BB11" s="6"/>
      <c r="BC11" s="6"/>
      <c r="BD11" s="6"/>
      <c r="BE11" s="10">
        <f t="shared" si="13"/>
        <v>0</v>
      </c>
      <c r="BF11" s="10">
        <f t="shared" si="14"/>
        <v>0</v>
      </c>
      <c r="BH11" s="10">
        <f t="shared" si="15"/>
        <v>6.07625</v>
      </c>
      <c r="BI11" s="10">
        <f t="shared" si="16"/>
        <v>6.75375</v>
      </c>
      <c r="BJ11" s="10"/>
      <c r="BK11" s="10">
        <f t="shared" si="17"/>
        <v>6.415</v>
      </c>
      <c r="BL11">
        <v>3</v>
      </c>
    </row>
    <row r="12" spans="1:64" ht="12.75">
      <c r="A12" s="22">
        <v>7</v>
      </c>
      <c r="B12" s="23" t="s">
        <v>180</v>
      </c>
      <c r="C12" s="24" t="s">
        <v>51</v>
      </c>
      <c r="D12" s="24" t="s">
        <v>40</v>
      </c>
      <c r="E12" s="25" t="s">
        <v>78</v>
      </c>
      <c r="F12" s="6">
        <v>4.5</v>
      </c>
      <c r="G12" s="6">
        <v>5.3</v>
      </c>
      <c r="H12" s="6">
        <v>5.5</v>
      </c>
      <c r="I12" s="6">
        <v>4.5</v>
      </c>
      <c r="J12" s="6">
        <v>6</v>
      </c>
      <c r="K12" s="6">
        <v>6</v>
      </c>
      <c r="L12" s="6">
        <v>5.5</v>
      </c>
      <c r="M12" s="6">
        <v>5.2</v>
      </c>
      <c r="N12" s="7">
        <f t="shared" si="0"/>
        <v>42.5</v>
      </c>
      <c r="O12" s="8">
        <f t="shared" si="1"/>
        <v>5.3125</v>
      </c>
      <c r="P12" s="9">
        <f t="shared" si="2"/>
        <v>5.3125</v>
      </c>
      <c r="R12" s="6">
        <v>4.2</v>
      </c>
      <c r="S12" s="6">
        <v>7</v>
      </c>
      <c r="T12" s="6">
        <v>0</v>
      </c>
      <c r="U12" s="10">
        <f t="shared" si="3"/>
        <v>6.3</v>
      </c>
      <c r="V12" s="10">
        <f t="shared" si="4"/>
        <v>5.80625</v>
      </c>
      <c r="X12" s="6">
        <v>6.2</v>
      </c>
      <c r="Y12" s="6">
        <v>7.5</v>
      </c>
      <c r="Z12" s="6">
        <v>7</v>
      </c>
      <c r="AA12" s="6">
        <v>6.2</v>
      </c>
      <c r="AB12" s="6">
        <v>6.8</v>
      </c>
      <c r="AC12" s="6">
        <v>6.5</v>
      </c>
      <c r="AD12" s="6">
        <v>5.8</v>
      </c>
      <c r="AE12" s="6">
        <v>4.5</v>
      </c>
      <c r="AF12" s="7">
        <f t="shared" si="5"/>
        <v>50.49999999999999</v>
      </c>
      <c r="AG12" s="8">
        <f t="shared" si="6"/>
        <v>6.312499999999999</v>
      </c>
      <c r="AH12" s="9">
        <f t="shared" si="7"/>
        <v>6.312499999999999</v>
      </c>
      <c r="AJ12" s="6">
        <v>6.2</v>
      </c>
      <c r="AK12" s="6">
        <v>7.89</v>
      </c>
      <c r="AL12" s="6">
        <v>0</v>
      </c>
      <c r="AM12" s="10">
        <f t="shared" si="8"/>
        <v>7.467499999999999</v>
      </c>
      <c r="AN12" s="10">
        <f t="shared" si="9"/>
        <v>6.889999999999999</v>
      </c>
      <c r="AP12" s="6"/>
      <c r="AQ12" s="6"/>
      <c r="AR12" s="6"/>
      <c r="AS12" s="6"/>
      <c r="AT12" s="6"/>
      <c r="AU12" s="6"/>
      <c r="AV12" s="6"/>
      <c r="AW12" s="6"/>
      <c r="AX12" s="7">
        <f t="shared" si="10"/>
        <v>0</v>
      </c>
      <c r="AY12" s="8">
        <f t="shared" si="11"/>
        <v>0</v>
      </c>
      <c r="AZ12" s="9">
        <f t="shared" si="12"/>
        <v>0</v>
      </c>
      <c r="BB12" s="6"/>
      <c r="BC12" s="6"/>
      <c r="BD12" s="6"/>
      <c r="BE12" s="10">
        <f t="shared" si="13"/>
        <v>0</v>
      </c>
      <c r="BF12" s="10">
        <f t="shared" si="14"/>
        <v>0</v>
      </c>
      <c r="BH12" s="10">
        <f t="shared" si="15"/>
        <v>5.80625</v>
      </c>
      <c r="BI12" s="10">
        <f t="shared" si="16"/>
        <v>6.889999999999999</v>
      </c>
      <c r="BJ12" s="10"/>
      <c r="BK12" s="10">
        <f t="shared" si="17"/>
        <v>6.348125</v>
      </c>
      <c r="BL12">
        <v>3</v>
      </c>
    </row>
    <row r="13" spans="1:64" ht="12.75">
      <c r="A13" s="22">
        <v>16</v>
      </c>
      <c r="B13" s="23" t="s">
        <v>186</v>
      </c>
      <c r="C13" s="24" t="s">
        <v>124</v>
      </c>
      <c r="D13" s="24" t="s">
        <v>125</v>
      </c>
      <c r="E13" s="25" t="s">
        <v>43</v>
      </c>
      <c r="F13" s="6">
        <v>2</v>
      </c>
      <c r="G13" s="6">
        <v>5</v>
      </c>
      <c r="H13" s="6">
        <v>4.7</v>
      </c>
      <c r="I13" s="6">
        <v>5.5</v>
      </c>
      <c r="J13" s="6">
        <v>5.5</v>
      </c>
      <c r="K13" s="6">
        <v>5.5</v>
      </c>
      <c r="L13" s="6">
        <v>6</v>
      </c>
      <c r="M13" s="6">
        <v>5.2</v>
      </c>
      <c r="N13" s="7">
        <f t="shared" si="0"/>
        <v>39.400000000000006</v>
      </c>
      <c r="O13" s="8">
        <f t="shared" si="1"/>
        <v>4.925000000000001</v>
      </c>
      <c r="P13" s="9">
        <f t="shared" si="2"/>
        <v>4.925000000000001</v>
      </c>
      <c r="R13" s="6">
        <v>4.9</v>
      </c>
      <c r="S13" s="6">
        <v>6.45</v>
      </c>
      <c r="T13" s="6">
        <v>0</v>
      </c>
      <c r="U13" s="10">
        <f t="shared" si="3"/>
        <v>6.0625</v>
      </c>
      <c r="V13" s="10">
        <f t="shared" si="4"/>
        <v>5.49375</v>
      </c>
      <c r="X13" s="6">
        <v>3.9</v>
      </c>
      <c r="Y13" s="6">
        <v>6.5</v>
      </c>
      <c r="Z13" s="6">
        <v>6.8</v>
      </c>
      <c r="AA13" s="6">
        <v>6.8</v>
      </c>
      <c r="AB13" s="6">
        <v>4</v>
      </c>
      <c r="AC13" s="6">
        <v>5</v>
      </c>
      <c r="AD13" s="6">
        <v>6</v>
      </c>
      <c r="AE13" s="6">
        <v>5.7</v>
      </c>
      <c r="AF13" s="7">
        <f t="shared" si="5"/>
        <v>44.7</v>
      </c>
      <c r="AG13" s="8">
        <f t="shared" si="6"/>
        <v>5.5875</v>
      </c>
      <c r="AH13" s="9">
        <f t="shared" si="7"/>
        <v>5.5875</v>
      </c>
      <c r="AJ13" s="6">
        <v>5.8</v>
      </c>
      <c r="AK13" s="6">
        <v>7.82</v>
      </c>
      <c r="AL13" s="6">
        <v>0</v>
      </c>
      <c r="AM13" s="10">
        <f t="shared" si="8"/>
        <v>7.315</v>
      </c>
      <c r="AN13" s="10">
        <f t="shared" si="9"/>
        <v>6.45125</v>
      </c>
      <c r="AP13" s="6"/>
      <c r="AQ13" s="6"/>
      <c r="AR13" s="6"/>
      <c r="AS13" s="6"/>
      <c r="AT13" s="6"/>
      <c r="AU13" s="6"/>
      <c r="AV13" s="6"/>
      <c r="AW13" s="6"/>
      <c r="AX13" s="7">
        <f t="shared" si="10"/>
        <v>0</v>
      </c>
      <c r="AY13" s="8">
        <f t="shared" si="11"/>
        <v>0</v>
      </c>
      <c r="AZ13" s="9">
        <f t="shared" si="12"/>
        <v>0</v>
      </c>
      <c r="BB13" s="6"/>
      <c r="BC13" s="6"/>
      <c r="BD13" s="6"/>
      <c r="BE13" s="10">
        <f t="shared" si="13"/>
        <v>0</v>
      </c>
      <c r="BF13" s="10">
        <f t="shared" si="14"/>
        <v>0</v>
      </c>
      <c r="BH13" s="10">
        <f t="shared" si="15"/>
        <v>5.49375</v>
      </c>
      <c r="BI13" s="10">
        <f t="shared" si="16"/>
        <v>6.45125</v>
      </c>
      <c r="BJ13" s="10"/>
      <c r="BK13" s="10">
        <f t="shared" si="17"/>
        <v>5.9725</v>
      </c>
      <c r="BL13">
        <v>4</v>
      </c>
    </row>
    <row r="14" spans="1:64" ht="12.75">
      <c r="A14" s="22">
        <v>52</v>
      </c>
      <c r="B14" s="23" t="s">
        <v>150</v>
      </c>
      <c r="C14" s="24" t="s">
        <v>64</v>
      </c>
      <c r="D14" s="24" t="s">
        <v>87</v>
      </c>
      <c r="E14" s="25" t="s">
        <v>39</v>
      </c>
      <c r="F14" s="6">
        <v>4.8</v>
      </c>
      <c r="G14" s="6">
        <v>5.3</v>
      </c>
      <c r="H14" s="6">
        <v>5.5</v>
      </c>
      <c r="I14" s="6">
        <v>4.8</v>
      </c>
      <c r="J14" s="6">
        <v>6.2</v>
      </c>
      <c r="K14" s="6">
        <v>5.2</v>
      </c>
      <c r="L14" s="6">
        <v>6</v>
      </c>
      <c r="M14" s="6">
        <v>5.2</v>
      </c>
      <c r="N14" s="7">
        <f t="shared" si="0"/>
        <v>43</v>
      </c>
      <c r="O14" s="8">
        <f t="shared" si="1"/>
        <v>5.375</v>
      </c>
      <c r="P14" s="9">
        <f t="shared" si="2"/>
        <v>5.375</v>
      </c>
      <c r="R14" s="6">
        <v>4.2</v>
      </c>
      <c r="S14" s="6">
        <v>6.23</v>
      </c>
      <c r="T14" s="6">
        <v>0</v>
      </c>
      <c r="U14" s="10">
        <f t="shared" si="3"/>
        <v>5.7225</v>
      </c>
      <c r="V14" s="10">
        <f t="shared" si="4"/>
        <v>5.54875</v>
      </c>
      <c r="X14" s="6">
        <v>4</v>
      </c>
      <c r="Y14" s="6">
        <v>6</v>
      </c>
      <c r="Z14" s="6">
        <v>6.8</v>
      </c>
      <c r="AA14" s="6">
        <v>6</v>
      </c>
      <c r="AB14" s="6">
        <v>6.3</v>
      </c>
      <c r="AC14" s="6">
        <v>6.3</v>
      </c>
      <c r="AD14" s="6">
        <v>5.8</v>
      </c>
      <c r="AE14" s="6">
        <v>5.7</v>
      </c>
      <c r="AF14" s="7">
        <f t="shared" si="5"/>
        <v>46.9</v>
      </c>
      <c r="AG14" s="8">
        <f t="shared" si="6"/>
        <v>5.8625</v>
      </c>
      <c r="AH14" s="9">
        <f t="shared" si="7"/>
        <v>5.8625</v>
      </c>
      <c r="AJ14" s="6">
        <v>5.8</v>
      </c>
      <c r="AK14" s="6">
        <v>7</v>
      </c>
      <c r="AL14" s="6">
        <v>0</v>
      </c>
      <c r="AM14" s="10">
        <f t="shared" si="8"/>
        <v>6.7</v>
      </c>
      <c r="AN14" s="10">
        <f t="shared" si="9"/>
        <v>6.28125</v>
      </c>
      <c r="AP14" s="6"/>
      <c r="AQ14" s="6"/>
      <c r="AR14" s="6"/>
      <c r="AS14" s="6"/>
      <c r="AT14" s="6"/>
      <c r="AU14" s="6"/>
      <c r="AV14" s="6"/>
      <c r="AW14" s="6"/>
      <c r="AX14" s="7">
        <f t="shared" si="10"/>
        <v>0</v>
      </c>
      <c r="AY14" s="8">
        <f t="shared" si="11"/>
        <v>0</v>
      </c>
      <c r="AZ14" s="9">
        <f t="shared" si="12"/>
        <v>0</v>
      </c>
      <c r="BB14" s="6"/>
      <c r="BC14" s="6"/>
      <c r="BD14" s="6"/>
      <c r="BE14" s="10">
        <f t="shared" si="13"/>
        <v>0</v>
      </c>
      <c r="BF14" s="10">
        <f t="shared" si="14"/>
        <v>0</v>
      </c>
      <c r="BH14" s="10">
        <f t="shared" si="15"/>
        <v>5.54875</v>
      </c>
      <c r="BI14" s="10">
        <f t="shared" si="16"/>
        <v>6.28125</v>
      </c>
      <c r="BJ14" s="10"/>
      <c r="BK14" s="10">
        <f t="shared" si="17"/>
        <v>5.915</v>
      </c>
      <c r="BL14">
        <v>4</v>
      </c>
    </row>
    <row r="15" spans="1:64" ht="12.75">
      <c r="A15" s="22">
        <v>29</v>
      </c>
      <c r="B15" s="23" t="s">
        <v>147</v>
      </c>
      <c r="C15" s="24" t="s">
        <v>141</v>
      </c>
      <c r="D15" s="24" t="s">
        <v>82</v>
      </c>
      <c r="E15" s="25" t="s">
        <v>83</v>
      </c>
      <c r="F15" s="6">
        <v>4.5</v>
      </c>
      <c r="G15" s="6">
        <v>5</v>
      </c>
      <c r="H15" s="6">
        <v>4.5</v>
      </c>
      <c r="I15" s="6">
        <v>4</v>
      </c>
      <c r="J15" s="6">
        <v>4.8</v>
      </c>
      <c r="K15" s="6">
        <v>5.2</v>
      </c>
      <c r="L15" s="6">
        <v>5.5</v>
      </c>
      <c r="M15" s="6">
        <v>5.2</v>
      </c>
      <c r="N15" s="7">
        <f t="shared" si="0"/>
        <v>38.7</v>
      </c>
      <c r="O15" s="8">
        <f t="shared" si="1"/>
        <v>4.8375</v>
      </c>
      <c r="P15" s="9">
        <f t="shared" si="2"/>
        <v>4.8375</v>
      </c>
      <c r="R15" s="6">
        <v>4</v>
      </c>
      <c r="S15" s="6">
        <v>7.8</v>
      </c>
      <c r="T15" s="6">
        <v>0</v>
      </c>
      <c r="U15" s="10">
        <f t="shared" si="3"/>
        <v>6.85</v>
      </c>
      <c r="V15" s="10">
        <f t="shared" si="4"/>
        <v>5.84375</v>
      </c>
      <c r="X15" s="6">
        <v>4.9</v>
      </c>
      <c r="Y15" s="6">
        <v>5.2</v>
      </c>
      <c r="Z15" s="6">
        <v>3</v>
      </c>
      <c r="AA15" s="6">
        <v>4</v>
      </c>
      <c r="AB15" s="6">
        <v>5.5</v>
      </c>
      <c r="AC15" s="6">
        <v>4</v>
      </c>
      <c r="AD15" s="6">
        <v>5.9</v>
      </c>
      <c r="AE15" s="6">
        <v>5.5</v>
      </c>
      <c r="AF15" s="7">
        <f t="shared" si="5"/>
        <v>38</v>
      </c>
      <c r="AG15" s="8">
        <f t="shared" si="6"/>
        <v>4.75</v>
      </c>
      <c r="AH15" s="9">
        <f t="shared" si="7"/>
        <v>4.75</v>
      </c>
      <c r="AJ15" s="6">
        <v>5.5</v>
      </c>
      <c r="AK15" s="6">
        <v>7.42</v>
      </c>
      <c r="AL15" s="6">
        <v>0</v>
      </c>
      <c r="AM15" s="10">
        <f t="shared" si="8"/>
        <v>6.9399999999999995</v>
      </c>
      <c r="AN15" s="10">
        <f t="shared" si="9"/>
        <v>5.845</v>
      </c>
      <c r="AP15" s="6"/>
      <c r="AQ15" s="6"/>
      <c r="AR15" s="6"/>
      <c r="AS15" s="6"/>
      <c r="AT15" s="6"/>
      <c r="AU15" s="6"/>
      <c r="AV15" s="6"/>
      <c r="AW15" s="6"/>
      <c r="AX15" s="7">
        <f t="shared" si="10"/>
        <v>0</v>
      </c>
      <c r="AY15" s="8">
        <f t="shared" si="11"/>
        <v>0</v>
      </c>
      <c r="AZ15" s="9">
        <f t="shared" si="12"/>
        <v>0</v>
      </c>
      <c r="BB15" s="6"/>
      <c r="BC15" s="6"/>
      <c r="BD15" s="6"/>
      <c r="BE15" s="10">
        <f t="shared" si="13"/>
        <v>0</v>
      </c>
      <c r="BF15" s="10">
        <f t="shared" si="14"/>
        <v>0</v>
      </c>
      <c r="BH15" s="10">
        <f t="shared" si="15"/>
        <v>5.84375</v>
      </c>
      <c r="BI15" s="10">
        <f t="shared" si="16"/>
        <v>5.845</v>
      </c>
      <c r="BJ15" s="10"/>
      <c r="BK15" s="10">
        <f t="shared" si="17"/>
        <v>5.844374999999999</v>
      </c>
      <c r="BL15">
        <v>5</v>
      </c>
    </row>
    <row r="16" spans="1:64" ht="12.75">
      <c r="A16" s="22">
        <v>37</v>
      </c>
      <c r="B16" s="23" t="s">
        <v>185</v>
      </c>
      <c r="C16" s="24" t="s">
        <v>90</v>
      </c>
      <c r="D16" s="24" t="s">
        <v>49</v>
      </c>
      <c r="E16" s="25" t="s">
        <v>146</v>
      </c>
      <c r="F16" s="6">
        <v>0</v>
      </c>
      <c r="G16" s="6">
        <v>5.5</v>
      </c>
      <c r="H16" s="6">
        <v>4.9</v>
      </c>
      <c r="I16" s="6">
        <v>6</v>
      </c>
      <c r="J16" s="6">
        <v>5.2</v>
      </c>
      <c r="K16" s="6">
        <v>5.2</v>
      </c>
      <c r="L16" s="6">
        <v>5.8</v>
      </c>
      <c r="M16" s="6">
        <v>5.2</v>
      </c>
      <c r="N16" s="7">
        <f t="shared" si="0"/>
        <v>37.8</v>
      </c>
      <c r="O16" s="8">
        <f t="shared" si="1"/>
        <v>4.725</v>
      </c>
      <c r="P16" s="9">
        <f t="shared" si="2"/>
        <v>4.725</v>
      </c>
      <c r="R16" s="6">
        <v>4.7</v>
      </c>
      <c r="S16" s="6">
        <v>6.6</v>
      </c>
      <c r="T16" s="6">
        <v>0</v>
      </c>
      <c r="U16" s="10">
        <f t="shared" si="3"/>
        <v>6.124999999999999</v>
      </c>
      <c r="V16" s="10">
        <f t="shared" si="4"/>
        <v>5.424999999999999</v>
      </c>
      <c r="X16" s="6">
        <v>0</v>
      </c>
      <c r="Y16" s="6">
        <v>6.5</v>
      </c>
      <c r="Z16" s="6">
        <v>6.3</v>
      </c>
      <c r="AA16" s="6">
        <v>6.8</v>
      </c>
      <c r="AB16" s="6">
        <v>6</v>
      </c>
      <c r="AC16" s="6">
        <v>4</v>
      </c>
      <c r="AD16" s="6">
        <v>6.5</v>
      </c>
      <c r="AE16" s="6">
        <v>5.7</v>
      </c>
      <c r="AF16" s="7">
        <f t="shared" si="5"/>
        <v>41.800000000000004</v>
      </c>
      <c r="AG16" s="8">
        <f t="shared" si="6"/>
        <v>5.2250000000000005</v>
      </c>
      <c r="AH16" s="9">
        <f t="shared" si="7"/>
        <v>5.2250000000000005</v>
      </c>
      <c r="AJ16" s="6">
        <v>7.5</v>
      </c>
      <c r="AK16" s="6">
        <v>7.2</v>
      </c>
      <c r="AL16" s="6">
        <v>0</v>
      </c>
      <c r="AM16" s="10">
        <f t="shared" si="8"/>
        <v>7.275</v>
      </c>
      <c r="AN16" s="10">
        <f t="shared" si="9"/>
        <v>6.25</v>
      </c>
      <c r="AP16" s="6"/>
      <c r="AQ16" s="6"/>
      <c r="AR16" s="6"/>
      <c r="AS16" s="6"/>
      <c r="AT16" s="6"/>
      <c r="AU16" s="6"/>
      <c r="AV16" s="6"/>
      <c r="AW16" s="6"/>
      <c r="AX16" s="7">
        <f t="shared" si="10"/>
        <v>0</v>
      </c>
      <c r="AY16" s="8">
        <f t="shared" si="11"/>
        <v>0</v>
      </c>
      <c r="AZ16" s="9">
        <f t="shared" si="12"/>
        <v>0</v>
      </c>
      <c r="BB16" s="6"/>
      <c r="BC16" s="6"/>
      <c r="BD16" s="6"/>
      <c r="BE16" s="10">
        <f t="shared" si="13"/>
        <v>0</v>
      </c>
      <c r="BF16" s="10">
        <f t="shared" si="14"/>
        <v>0</v>
      </c>
      <c r="BH16" s="10">
        <f t="shared" si="15"/>
        <v>5.424999999999999</v>
      </c>
      <c r="BI16" s="10">
        <f t="shared" si="16"/>
        <v>6.25</v>
      </c>
      <c r="BJ16" s="10"/>
      <c r="BK16" s="10">
        <f t="shared" si="17"/>
        <v>5.8374999999999995</v>
      </c>
      <c r="BL16">
        <v>5</v>
      </c>
    </row>
    <row r="17" spans="1:64" ht="12.75">
      <c r="A17" s="22">
        <v>30</v>
      </c>
      <c r="B17" s="23" t="s">
        <v>148</v>
      </c>
      <c r="C17" s="24" t="s">
        <v>141</v>
      </c>
      <c r="D17" s="24" t="s">
        <v>82</v>
      </c>
      <c r="E17" s="25" t="s">
        <v>83</v>
      </c>
      <c r="F17" s="6">
        <v>4</v>
      </c>
      <c r="G17" s="6">
        <v>4.5</v>
      </c>
      <c r="H17" s="6">
        <v>4</v>
      </c>
      <c r="I17" s="6">
        <v>5.5</v>
      </c>
      <c r="J17" s="6">
        <v>5.2</v>
      </c>
      <c r="K17" s="6">
        <v>5.2</v>
      </c>
      <c r="L17" s="6">
        <v>5.2</v>
      </c>
      <c r="M17" s="6">
        <v>4</v>
      </c>
      <c r="N17" s="7">
        <f t="shared" si="0"/>
        <v>37.6</v>
      </c>
      <c r="O17" s="8">
        <f t="shared" si="1"/>
        <v>4.7</v>
      </c>
      <c r="P17" s="9">
        <f t="shared" si="2"/>
        <v>4.7</v>
      </c>
      <c r="R17" s="6">
        <v>3.5</v>
      </c>
      <c r="S17" s="6">
        <v>7.4</v>
      </c>
      <c r="T17" s="6">
        <v>0</v>
      </c>
      <c r="U17" s="10">
        <f t="shared" si="3"/>
        <v>6.425000000000001</v>
      </c>
      <c r="V17" s="10">
        <f t="shared" si="4"/>
        <v>5.5625</v>
      </c>
      <c r="X17" s="6">
        <v>4.8</v>
      </c>
      <c r="Y17" s="6">
        <v>5</v>
      </c>
      <c r="Z17" s="6">
        <v>4.5</v>
      </c>
      <c r="AA17" s="6">
        <v>6.5</v>
      </c>
      <c r="AB17" s="6">
        <v>4.5</v>
      </c>
      <c r="AC17" s="6">
        <v>5.8</v>
      </c>
      <c r="AD17" s="6">
        <v>5.2</v>
      </c>
      <c r="AE17" s="6">
        <v>5</v>
      </c>
      <c r="AF17" s="7">
        <f t="shared" si="5"/>
        <v>41.300000000000004</v>
      </c>
      <c r="AG17" s="8">
        <f t="shared" si="6"/>
        <v>5.1625000000000005</v>
      </c>
      <c r="AH17" s="9">
        <f t="shared" si="7"/>
        <v>5.1625000000000005</v>
      </c>
      <c r="AJ17" s="6">
        <v>5.1</v>
      </c>
      <c r="AK17" s="6">
        <v>7.23</v>
      </c>
      <c r="AL17" s="6">
        <v>0</v>
      </c>
      <c r="AM17" s="10">
        <f t="shared" si="8"/>
        <v>6.6975</v>
      </c>
      <c r="AN17" s="10">
        <f t="shared" si="9"/>
        <v>5.93</v>
      </c>
      <c r="AP17" s="6"/>
      <c r="AQ17" s="6"/>
      <c r="AR17" s="6"/>
      <c r="AS17" s="6"/>
      <c r="AT17" s="6"/>
      <c r="AU17" s="6"/>
      <c r="AV17" s="6"/>
      <c r="AW17" s="6"/>
      <c r="AX17" s="7">
        <f t="shared" si="10"/>
        <v>0</v>
      </c>
      <c r="AY17" s="8">
        <f t="shared" si="11"/>
        <v>0</v>
      </c>
      <c r="AZ17" s="9">
        <f t="shared" si="12"/>
        <v>0</v>
      </c>
      <c r="BB17" s="6"/>
      <c r="BC17" s="6"/>
      <c r="BD17" s="6"/>
      <c r="BE17" s="10">
        <f t="shared" si="13"/>
        <v>0</v>
      </c>
      <c r="BF17" s="10">
        <f t="shared" si="14"/>
        <v>0</v>
      </c>
      <c r="BH17" s="10">
        <f t="shared" si="15"/>
        <v>5.5625</v>
      </c>
      <c r="BI17" s="10">
        <f t="shared" si="16"/>
        <v>5.93</v>
      </c>
      <c r="BJ17" s="10"/>
      <c r="BK17" s="10">
        <f t="shared" si="17"/>
        <v>5.74625</v>
      </c>
      <c r="BL17">
        <v>6</v>
      </c>
    </row>
    <row r="18" spans="1:63" ht="12.75">
      <c r="A18" s="22">
        <v>32</v>
      </c>
      <c r="B18" s="23" t="s">
        <v>152</v>
      </c>
      <c r="C18" s="42" t="s">
        <v>141</v>
      </c>
      <c r="D18" s="24" t="s">
        <v>82</v>
      </c>
      <c r="E18" s="25" t="s">
        <v>83</v>
      </c>
      <c r="F18" s="6">
        <v>4</v>
      </c>
      <c r="G18" s="6">
        <v>5</v>
      </c>
      <c r="H18" s="6">
        <v>4.2</v>
      </c>
      <c r="I18" s="6">
        <v>1</v>
      </c>
      <c r="J18" s="6">
        <v>4</v>
      </c>
      <c r="K18" s="6">
        <v>4</v>
      </c>
      <c r="L18" s="6">
        <v>5.3</v>
      </c>
      <c r="M18" s="6">
        <v>5.2</v>
      </c>
      <c r="N18" s="7">
        <f t="shared" si="0"/>
        <v>32.7</v>
      </c>
      <c r="O18" s="8">
        <f t="shared" si="1"/>
        <v>4.0875</v>
      </c>
      <c r="P18" s="9">
        <f t="shared" si="2"/>
        <v>4.0875</v>
      </c>
      <c r="R18" s="6">
        <v>3</v>
      </c>
      <c r="S18" s="6">
        <v>6.5</v>
      </c>
      <c r="T18" s="6">
        <v>0</v>
      </c>
      <c r="U18" s="10">
        <f t="shared" si="3"/>
        <v>5.625</v>
      </c>
      <c r="V18" s="10">
        <f t="shared" si="4"/>
        <v>4.85625</v>
      </c>
      <c r="X18" s="6">
        <v>4.8</v>
      </c>
      <c r="Y18" s="6">
        <v>5</v>
      </c>
      <c r="Z18" s="6">
        <v>6</v>
      </c>
      <c r="AA18" s="6">
        <v>4</v>
      </c>
      <c r="AB18" s="6">
        <v>4.8</v>
      </c>
      <c r="AC18" s="6">
        <v>6.3</v>
      </c>
      <c r="AD18" s="6">
        <v>6</v>
      </c>
      <c r="AE18" s="6">
        <v>5.8</v>
      </c>
      <c r="AF18" s="7">
        <f t="shared" si="5"/>
        <v>42.7</v>
      </c>
      <c r="AG18" s="8">
        <f t="shared" si="6"/>
        <v>5.3375</v>
      </c>
      <c r="AH18" s="9">
        <f t="shared" si="7"/>
        <v>5.3375</v>
      </c>
      <c r="AJ18" s="6">
        <v>4.8</v>
      </c>
      <c r="AK18" s="6">
        <v>7.75</v>
      </c>
      <c r="AL18" s="6">
        <v>0</v>
      </c>
      <c r="AM18" s="10">
        <f t="shared" si="8"/>
        <v>7.0125</v>
      </c>
      <c r="AN18" s="10">
        <f t="shared" si="9"/>
        <v>6.175000000000001</v>
      </c>
      <c r="AP18" s="6"/>
      <c r="AQ18" s="6"/>
      <c r="AR18" s="6"/>
      <c r="AS18" s="6"/>
      <c r="AT18" s="6"/>
      <c r="AU18" s="6"/>
      <c r="AV18" s="6"/>
      <c r="AW18" s="6"/>
      <c r="AX18" s="7">
        <f t="shared" si="10"/>
        <v>0</v>
      </c>
      <c r="AY18" s="8">
        <f t="shared" si="11"/>
        <v>0</v>
      </c>
      <c r="AZ18" s="9">
        <f t="shared" si="12"/>
        <v>0</v>
      </c>
      <c r="BB18" s="6"/>
      <c r="BC18" s="6"/>
      <c r="BD18" s="6"/>
      <c r="BE18" s="10">
        <f t="shared" si="13"/>
        <v>0</v>
      </c>
      <c r="BF18" s="10">
        <f t="shared" si="14"/>
        <v>0</v>
      </c>
      <c r="BH18" s="10">
        <f t="shared" si="15"/>
        <v>4.85625</v>
      </c>
      <c r="BI18" s="10">
        <f t="shared" si="16"/>
        <v>6.175000000000001</v>
      </c>
      <c r="BJ18" s="10"/>
      <c r="BK18" s="10">
        <f t="shared" si="17"/>
        <v>5.515625</v>
      </c>
    </row>
    <row r="19" spans="1:64" ht="12.75">
      <c r="A19" s="22">
        <v>33</v>
      </c>
      <c r="B19" s="23" t="s">
        <v>187</v>
      </c>
      <c r="C19" s="42" t="s">
        <v>141</v>
      </c>
      <c r="D19" s="24" t="s">
        <v>82</v>
      </c>
      <c r="E19" s="25" t="s">
        <v>83</v>
      </c>
      <c r="F19" s="6">
        <v>3</v>
      </c>
      <c r="G19" s="6">
        <v>3.5</v>
      </c>
      <c r="H19" s="6">
        <v>4</v>
      </c>
      <c r="I19" s="6">
        <v>2</v>
      </c>
      <c r="J19" s="6">
        <v>5</v>
      </c>
      <c r="K19" s="6">
        <v>5</v>
      </c>
      <c r="L19" s="6">
        <v>4.5</v>
      </c>
      <c r="M19" s="6">
        <v>4.5</v>
      </c>
      <c r="N19" s="7">
        <f t="shared" si="0"/>
        <v>31.5</v>
      </c>
      <c r="O19" s="8">
        <f t="shared" si="1"/>
        <v>3.9375</v>
      </c>
      <c r="P19" s="9">
        <f t="shared" si="2"/>
        <v>3.9375</v>
      </c>
      <c r="R19" s="6">
        <v>3.5</v>
      </c>
      <c r="S19" s="6">
        <v>6.4</v>
      </c>
      <c r="T19" s="6">
        <v>0</v>
      </c>
      <c r="U19" s="10">
        <f t="shared" si="3"/>
        <v>5.675000000000001</v>
      </c>
      <c r="V19" s="10">
        <f t="shared" si="4"/>
        <v>4.80625</v>
      </c>
      <c r="X19" s="6">
        <v>4.8</v>
      </c>
      <c r="Y19" s="6">
        <v>6</v>
      </c>
      <c r="Z19" s="6">
        <v>6</v>
      </c>
      <c r="AA19" s="6">
        <v>5</v>
      </c>
      <c r="AB19" s="6">
        <v>6</v>
      </c>
      <c r="AC19" s="6">
        <v>6</v>
      </c>
      <c r="AD19" s="6">
        <v>4</v>
      </c>
      <c r="AE19" s="6">
        <v>5</v>
      </c>
      <c r="AF19" s="7">
        <f t="shared" si="5"/>
        <v>42.8</v>
      </c>
      <c r="AG19" s="8">
        <f t="shared" si="6"/>
        <v>5.35</v>
      </c>
      <c r="AH19" s="9">
        <f t="shared" si="7"/>
        <v>5.35</v>
      </c>
      <c r="AJ19" s="6">
        <v>5.2</v>
      </c>
      <c r="AK19" s="6">
        <v>7.1</v>
      </c>
      <c r="AL19" s="6">
        <v>0</v>
      </c>
      <c r="AM19" s="10">
        <f t="shared" si="8"/>
        <v>6.624999999999999</v>
      </c>
      <c r="AN19" s="10">
        <f t="shared" si="9"/>
        <v>5.987499999999999</v>
      </c>
      <c r="AP19" s="6"/>
      <c r="AQ19" s="6"/>
      <c r="AR19" s="6"/>
      <c r="AS19" s="6"/>
      <c r="AT19" s="6"/>
      <c r="AU19" s="6"/>
      <c r="AV19" s="6"/>
      <c r="AW19" s="6"/>
      <c r="AX19" s="7">
        <f t="shared" si="10"/>
        <v>0</v>
      </c>
      <c r="AY19" s="8">
        <f t="shared" si="11"/>
        <v>0</v>
      </c>
      <c r="AZ19" s="9">
        <f t="shared" si="12"/>
        <v>0</v>
      </c>
      <c r="BB19" s="6"/>
      <c r="BC19" s="6"/>
      <c r="BD19" s="6"/>
      <c r="BE19" s="10">
        <f t="shared" si="13"/>
        <v>0</v>
      </c>
      <c r="BF19" s="10">
        <f t="shared" si="14"/>
        <v>0</v>
      </c>
      <c r="BH19" s="10">
        <f t="shared" si="15"/>
        <v>4.80625</v>
      </c>
      <c r="BI19" s="10">
        <f t="shared" si="16"/>
        <v>5.987499999999999</v>
      </c>
      <c r="BJ19" s="10"/>
      <c r="BK19" s="10">
        <f t="shared" si="17"/>
        <v>5.396875</v>
      </c>
      <c r="BL19">
        <v>6</v>
      </c>
    </row>
    <row r="20" spans="1:63" ht="12.75">
      <c r="A20" s="22">
        <v>40</v>
      </c>
      <c r="B20" s="23" t="s">
        <v>183</v>
      </c>
      <c r="C20" s="24" t="s">
        <v>64</v>
      </c>
      <c r="D20" s="24" t="s">
        <v>87</v>
      </c>
      <c r="E20" s="25" t="s">
        <v>39</v>
      </c>
      <c r="F20" s="6">
        <v>2</v>
      </c>
      <c r="G20" s="6">
        <v>4</v>
      </c>
      <c r="H20" s="6">
        <v>0</v>
      </c>
      <c r="I20" s="6">
        <v>3</v>
      </c>
      <c r="J20" s="6">
        <v>4.5</v>
      </c>
      <c r="K20" s="6">
        <v>4.7</v>
      </c>
      <c r="L20" s="6">
        <v>6.2</v>
      </c>
      <c r="M20" s="6">
        <v>4</v>
      </c>
      <c r="N20" s="7">
        <f t="shared" si="0"/>
        <v>28.4</v>
      </c>
      <c r="O20" s="8">
        <f t="shared" si="1"/>
        <v>3.55</v>
      </c>
      <c r="P20" s="9">
        <f t="shared" si="2"/>
        <v>3.55</v>
      </c>
      <c r="R20" s="6">
        <v>4</v>
      </c>
      <c r="S20" s="6">
        <v>6.2</v>
      </c>
      <c r="T20" s="6">
        <v>0</v>
      </c>
      <c r="U20" s="10">
        <f t="shared" si="3"/>
        <v>5.65</v>
      </c>
      <c r="V20" s="10">
        <f t="shared" si="4"/>
        <v>4.6</v>
      </c>
      <c r="X20" s="6">
        <v>4.9</v>
      </c>
      <c r="Y20" s="6">
        <v>4.8</v>
      </c>
      <c r="Z20" s="6">
        <v>0</v>
      </c>
      <c r="AA20" s="6">
        <v>5.9</v>
      </c>
      <c r="AB20" s="6">
        <v>5.8</v>
      </c>
      <c r="AC20" s="6">
        <v>6</v>
      </c>
      <c r="AD20" s="6">
        <v>4</v>
      </c>
      <c r="AE20" s="6">
        <v>3.5</v>
      </c>
      <c r="AF20" s="7">
        <f t="shared" si="5"/>
        <v>34.9</v>
      </c>
      <c r="AG20" s="8">
        <f t="shared" si="6"/>
        <v>4.3625</v>
      </c>
      <c r="AH20" s="9">
        <f t="shared" si="7"/>
        <v>4.3625</v>
      </c>
      <c r="AJ20" s="6">
        <v>5.6</v>
      </c>
      <c r="AK20" s="6">
        <v>7.47</v>
      </c>
      <c r="AL20" s="6">
        <v>0</v>
      </c>
      <c r="AM20" s="10">
        <f t="shared" si="8"/>
        <v>7.0024999999999995</v>
      </c>
      <c r="AN20" s="10">
        <f t="shared" si="9"/>
        <v>5.682499999999999</v>
      </c>
      <c r="AP20" s="6"/>
      <c r="AQ20" s="6"/>
      <c r="AR20" s="6"/>
      <c r="AS20" s="6"/>
      <c r="AT20" s="6"/>
      <c r="AU20" s="6"/>
      <c r="AV20" s="6"/>
      <c r="AW20" s="6"/>
      <c r="AX20" s="7">
        <f t="shared" si="10"/>
        <v>0</v>
      </c>
      <c r="AY20" s="8">
        <f t="shared" si="11"/>
        <v>0</v>
      </c>
      <c r="AZ20" s="9">
        <f t="shared" si="12"/>
        <v>0</v>
      </c>
      <c r="BB20" s="6"/>
      <c r="BC20" s="6"/>
      <c r="BD20" s="6"/>
      <c r="BE20" s="10">
        <f t="shared" si="13"/>
        <v>0</v>
      </c>
      <c r="BF20" s="10">
        <f t="shared" si="14"/>
        <v>0</v>
      </c>
      <c r="BH20" s="10">
        <f t="shared" si="15"/>
        <v>4.6</v>
      </c>
      <c r="BI20" s="10">
        <f t="shared" si="16"/>
        <v>5.682499999999999</v>
      </c>
      <c r="BJ20" s="10"/>
      <c r="BK20" s="10">
        <f t="shared" si="17"/>
        <v>5.141249999999999</v>
      </c>
    </row>
    <row r="21" spans="1:63" ht="12.75">
      <c r="A21" s="22">
        <v>31</v>
      </c>
      <c r="B21" s="23" t="s">
        <v>151</v>
      </c>
      <c r="C21" s="42" t="s">
        <v>141</v>
      </c>
      <c r="D21" s="24" t="s">
        <v>82</v>
      </c>
      <c r="E21" s="25" t="s">
        <v>83</v>
      </c>
      <c r="F21" s="6">
        <v>4</v>
      </c>
      <c r="G21" s="6">
        <v>4.7</v>
      </c>
      <c r="H21" s="6">
        <v>4.5</v>
      </c>
      <c r="I21" s="6">
        <v>2</v>
      </c>
      <c r="J21" s="6">
        <v>4.2</v>
      </c>
      <c r="K21" s="6">
        <v>5</v>
      </c>
      <c r="L21" s="6">
        <v>5</v>
      </c>
      <c r="M21" s="6">
        <v>5.2</v>
      </c>
      <c r="N21" s="7">
        <f t="shared" si="0"/>
        <v>34.6</v>
      </c>
      <c r="O21" s="8">
        <f t="shared" si="1"/>
        <v>4.325</v>
      </c>
      <c r="P21" s="9">
        <f t="shared" si="2"/>
        <v>4.325</v>
      </c>
      <c r="R21" s="6">
        <v>4</v>
      </c>
      <c r="S21" s="6">
        <v>5.43</v>
      </c>
      <c r="T21" s="6">
        <v>0</v>
      </c>
      <c r="U21" s="10">
        <f t="shared" si="3"/>
        <v>5.0725</v>
      </c>
      <c r="V21" s="10">
        <f t="shared" si="4"/>
        <v>4.69875</v>
      </c>
      <c r="X21" s="6">
        <v>4.8</v>
      </c>
      <c r="Y21" s="6">
        <v>5</v>
      </c>
      <c r="Z21" s="6">
        <v>4.9</v>
      </c>
      <c r="AA21" s="6">
        <v>2</v>
      </c>
      <c r="AB21" s="6">
        <v>4</v>
      </c>
      <c r="AC21" s="6">
        <v>5.5</v>
      </c>
      <c r="AD21" s="6">
        <v>4.7</v>
      </c>
      <c r="AE21" s="6">
        <v>5.5</v>
      </c>
      <c r="AF21" s="7">
        <f t="shared" si="5"/>
        <v>36.400000000000006</v>
      </c>
      <c r="AG21" s="8">
        <f t="shared" si="6"/>
        <v>4.550000000000001</v>
      </c>
      <c r="AH21" s="9">
        <f t="shared" si="7"/>
        <v>4.550000000000001</v>
      </c>
      <c r="AJ21" s="6">
        <v>6</v>
      </c>
      <c r="AK21" s="6">
        <v>6.6</v>
      </c>
      <c r="AL21" s="6">
        <v>0</v>
      </c>
      <c r="AM21" s="10">
        <f t="shared" si="8"/>
        <v>6.449999999999999</v>
      </c>
      <c r="AN21" s="10">
        <f t="shared" si="9"/>
        <v>5.5</v>
      </c>
      <c r="AP21" s="6"/>
      <c r="AQ21" s="6"/>
      <c r="AR21" s="6"/>
      <c r="AS21" s="6"/>
      <c r="AT21" s="6"/>
      <c r="AU21" s="6"/>
      <c r="AV21" s="6"/>
      <c r="AW21" s="6"/>
      <c r="AX21" s="7">
        <f t="shared" si="10"/>
        <v>0</v>
      </c>
      <c r="AY21" s="8">
        <f t="shared" si="11"/>
        <v>0</v>
      </c>
      <c r="AZ21" s="9">
        <f t="shared" si="12"/>
        <v>0</v>
      </c>
      <c r="BB21" s="6"/>
      <c r="BC21" s="6"/>
      <c r="BD21" s="6"/>
      <c r="BE21" s="10">
        <f t="shared" si="13"/>
        <v>0</v>
      </c>
      <c r="BF21" s="10">
        <f t="shared" si="14"/>
        <v>0</v>
      </c>
      <c r="BH21" s="10">
        <f t="shared" si="15"/>
        <v>4.69875</v>
      </c>
      <c r="BI21" s="10">
        <f t="shared" si="16"/>
        <v>5.5</v>
      </c>
      <c r="BJ21" s="10"/>
      <c r="BK21" s="10">
        <f t="shared" si="17"/>
        <v>5.099375</v>
      </c>
    </row>
    <row r="22" spans="1:63" ht="12.75">
      <c r="A22" s="22">
        <v>46</v>
      </c>
      <c r="B22" s="23" t="s">
        <v>182</v>
      </c>
      <c r="C22" s="24" t="s">
        <v>64</v>
      </c>
      <c r="D22" s="24" t="s">
        <v>87</v>
      </c>
      <c r="E22" s="25" t="s">
        <v>39</v>
      </c>
      <c r="F22" s="6">
        <v>2</v>
      </c>
      <c r="G22" s="6">
        <v>2</v>
      </c>
      <c r="H22" s="6">
        <v>3.5</v>
      </c>
      <c r="I22" s="6">
        <v>3</v>
      </c>
      <c r="J22" s="6">
        <v>3.5</v>
      </c>
      <c r="K22" s="6">
        <v>4.2</v>
      </c>
      <c r="L22" s="6">
        <v>5</v>
      </c>
      <c r="M22" s="6">
        <v>4</v>
      </c>
      <c r="N22" s="7">
        <f t="shared" si="0"/>
        <v>27.2</v>
      </c>
      <c r="O22" s="8">
        <f t="shared" si="1"/>
        <v>3.4</v>
      </c>
      <c r="P22" s="9">
        <f t="shared" si="2"/>
        <v>3.4</v>
      </c>
      <c r="R22" s="6">
        <v>3</v>
      </c>
      <c r="S22" s="6">
        <v>5.43</v>
      </c>
      <c r="T22" s="6">
        <v>0</v>
      </c>
      <c r="U22" s="10">
        <f t="shared" si="3"/>
        <v>4.8225</v>
      </c>
      <c r="V22" s="10">
        <f t="shared" si="4"/>
        <v>4.11125</v>
      </c>
      <c r="X22" s="6">
        <v>5</v>
      </c>
      <c r="Y22" s="6">
        <v>2</v>
      </c>
      <c r="Z22" s="6">
        <v>0</v>
      </c>
      <c r="AA22" s="6">
        <v>7</v>
      </c>
      <c r="AB22" s="6">
        <v>6</v>
      </c>
      <c r="AC22" s="6">
        <v>6</v>
      </c>
      <c r="AD22" s="6">
        <v>5.7</v>
      </c>
      <c r="AE22" s="6">
        <v>5.8</v>
      </c>
      <c r="AF22" s="7">
        <f t="shared" si="5"/>
        <v>37.5</v>
      </c>
      <c r="AG22" s="8">
        <f t="shared" si="6"/>
        <v>4.6875</v>
      </c>
      <c r="AH22" s="9">
        <f t="shared" si="7"/>
        <v>4.6875</v>
      </c>
      <c r="AJ22" s="6">
        <v>5.7</v>
      </c>
      <c r="AK22" s="6">
        <v>6.99</v>
      </c>
      <c r="AL22" s="6">
        <v>0</v>
      </c>
      <c r="AM22" s="10">
        <f t="shared" si="8"/>
        <v>6.6674999999999995</v>
      </c>
      <c r="AN22" s="10">
        <f t="shared" si="9"/>
        <v>5.6775</v>
      </c>
      <c r="AP22" s="6"/>
      <c r="AQ22" s="6"/>
      <c r="AR22" s="6"/>
      <c r="AS22" s="6"/>
      <c r="AT22" s="6"/>
      <c r="AU22" s="6"/>
      <c r="AV22" s="6"/>
      <c r="AW22" s="6"/>
      <c r="AX22" s="7">
        <f t="shared" si="10"/>
        <v>0</v>
      </c>
      <c r="AY22" s="8">
        <f t="shared" si="11"/>
        <v>0</v>
      </c>
      <c r="AZ22" s="9">
        <f t="shared" si="12"/>
        <v>0</v>
      </c>
      <c r="BB22" s="6"/>
      <c r="BC22" s="6"/>
      <c r="BD22" s="6"/>
      <c r="BE22" s="10">
        <f t="shared" si="13"/>
        <v>0</v>
      </c>
      <c r="BF22" s="10">
        <f t="shared" si="14"/>
        <v>0</v>
      </c>
      <c r="BH22" s="10">
        <f t="shared" si="15"/>
        <v>4.11125</v>
      </c>
      <c r="BI22" s="10">
        <f t="shared" si="16"/>
        <v>5.6775</v>
      </c>
      <c r="BJ22" s="10"/>
      <c r="BK22" s="10">
        <f t="shared" si="17"/>
        <v>4.894375</v>
      </c>
    </row>
    <row r="23" spans="1:63" ht="12.75">
      <c r="A23" s="22">
        <v>28</v>
      </c>
      <c r="B23" s="23" t="s">
        <v>142</v>
      </c>
      <c r="C23" s="24" t="s">
        <v>141</v>
      </c>
      <c r="D23" s="24" t="s">
        <v>82</v>
      </c>
      <c r="E23" s="25" t="s">
        <v>83</v>
      </c>
      <c r="F23" s="6">
        <v>4.8</v>
      </c>
      <c r="G23" s="6">
        <v>5.2</v>
      </c>
      <c r="H23" s="6">
        <v>4</v>
      </c>
      <c r="I23" s="6">
        <v>3</v>
      </c>
      <c r="J23" s="6">
        <v>3.5</v>
      </c>
      <c r="K23" s="6">
        <v>3.5</v>
      </c>
      <c r="L23" s="6">
        <v>4.5</v>
      </c>
      <c r="M23" s="6">
        <v>3</v>
      </c>
      <c r="N23" s="7">
        <f t="shared" si="0"/>
        <v>31.5</v>
      </c>
      <c r="O23" s="8">
        <f t="shared" si="1"/>
        <v>3.9375</v>
      </c>
      <c r="P23" s="9">
        <f t="shared" si="2"/>
        <v>3.9375</v>
      </c>
      <c r="R23" s="6">
        <v>4.6</v>
      </c>
      <c r="S23" s="6">
        <v>5.8</v>
      </c>
      <c r="T23" s="6">
        <v>0</v>
      </c>
      <c r="U23" s="10">
        <f t="shared" si="3"/>
        <v>5.5</v>
      </c>
      <c r="V23" s="10">
        <f t="shared" si="4"/>
        <v>4.71875</v>
      </c>
      <c r="X23" s="6">
        <v>0</v>
      </c>
      <c r="Y23" s="6">
        <v>0</v>
      </c>
      <c r="Z23" s="6">
        <v>4</v>
      </c>
      <c r="AA23" s="6">
        <v>0</v>
      </c>
      <c r="AB23" s="6">
        <v>3</v>
      </c>
      <c r="AC23" s="6">
        <v>0</v>
      </c>
      <c r="AD23" s="6">
        <v>6</v>
      </c>
      <c r="AE23" s="6">
        <v>4</v>
      </c>
      <c r="AF23" s="7">
        <f t="shared" si="5"/>
        <v>17</v>
      </c>
      <c r="AG23" s="8">
        <f t="shared" si="6"/>
        <v>2.125</v>
      </c>
      <c r="AH23" s="9">
        <f t="shared" si="7"/>
        <v>2.125</v>
      </c>
      <c r="AJ23" s="6">
        <v>5.9</v>
      </c>
      <c r="AK23" s="6">
        <v>7.25</v>
      </c>
      <c r="AL23" s="6">
        <v>0</v>
      </c>
      <c r="AM23" s="10">
        <f t="shared" si="8"/>
        <v>6.9125</v>
      </c>
      <c r="AN23" s="10">
        <f t="shared" si="9"/>
        <v>4.51875</v>
      </c>
      <c r="AP23" s="6"/>
      <c r="AQ23" s="6"/>
      <c r="AR23" s="6"/>
      <c r="AS23" s="6"/>
      <c r="AT23" s="6"/>
      <c r="AU23" s="6"/>
      <c r="AV23" s="6"/>
      <c r="AW23" s="6"/>
      <c r="AX23" s="7">
        <f t="shared" si="10"/>
        <v>0</v>
      </c>
      <c r="AY23" s="8">
        <f t="shared" si="11"/>
        <v>0</v>
      </c>
      <c r="AZ23" s="9">
        <f t="shared" si="12"/>
        <v>0</v>
      </c>
      <c r="BB23" s="6"/>
      <c r="BC23" s="6"/>
      <c r="BD23" s="6"/>
      <c r="BE23" s="10">
        <f t="shared" si="13"/>
        <v>0</v>
      </c>
      <c r="BF23" s="10">
        <f t="shared" si="14"/>
        <v>0</v>
      </c>
      <c r="BH23" s="10">
        <f t="shared" si="15"/>
        <v>4.71875</v>
      </c>
      <c r="BI23" s="10">
        <f t="shared" si="16"/>
        <v>4.51875</v>
      </c>
      <c r="BJ23" s="10"/>
      <c r="BK23" s="10">
        <f t="shared" si="17"/>
        <v>4.61875</v>
      </c>
    </row>
  </sheetData>
  <mergeCells count="10">
    <mergeCell ref="BH4:BJ4"/>
    <mergeCell ref="H1:M1"/>
    <mergeCell ref="F4:P4"/>
    <mergeCell ref="R4:U4"/>
    <mergeCell ref="BB4:BE4"/>
    <mergeCell ref="Z1:AG1"/>
    <mergeCell ref="X4:AH4"/>
    <mergeCell ref="AJ4:AM4"/>
    <mergeCell ref="AR1:AY1"/>
    <mergeCell ref="AP4:AZ4"/>
  </mergeCells>
  <printOptions/>
  <pageMargins left="0.75" right="0.75" top="1" bottom="1" header="0.5" footer="0.5"/>
  <pageSetup fitToHeight="1" fitToWidth="1" horizontalDpi="300" verticalDpi="300" orientation="landscape" paperSize="9" scale="93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Demby</dc:creator>
  <cp:keywords/>
  <dc:description/>
  <cp:lastModifiedBy>Doug Demby</cp:lastModifiedBy>
  <cp:lastPrinted>2013-05-13T06:01:52Z</cp:lastPrinted>
  <dcterms:created xsi:type="dcterms:W3CDTF">2013-05-06T05:41:59Z</dcterms:created>
  <dcterms:modified xsi:type="dcterms:W3CDTF">2013-05-13T06:02:01Z</dcterms:modified>
  <cp:category/>
  <cp:version/>
  <cp:contentType/>
  <cp:contentStatus/>
</cp:coreProperties>
</file>