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Nikki\Vaulting\SHVT\XMas comp\scoring\"/>
    </mc:Choice>
  </mc:AlternateContent>
  <bookViews>
    <workbookView xWindow="0" yWindow="0" windowWidth="25170" windowHeight="11895" firstSheet="2" activeTab="2"/>
  </bookViews>
  <sheets>
    <sheet name="Cl 1" sheetId="4" r:id="rId1"/>
    <sheet name="Cl 3" sheetId="11" r:id="rId2"/>
    <sheet name="Cl 5&amp;6" sheetId="10" r:id="rId3"/>
    <sheet name="Cl 7" sheetId="6" r:id="rId4"/>
    <sheet name="Cl 9" sheetId="18" r:id="rId5"/>
    <sheet name="Cl 10A" sheetId="17" r:id="rId6"/>
    <sheet name="Cl 10B" sheetId="5" r:id="rId7"/>
    <sheet name="Cl 16" sheetId="3" r:id="rId8"/>
    <sheet name="Cl 17" sheetId="2" r:id="rId9"/>
    <sheet name="Cl 18" sheetId="21" r:id="rId10"/>
    <sheet name="Cl 19" sheetId="19" r:id="rId11"/>
    <sheet name="Cl 21" sheetId="9" r:id="rId12"/>
    <sheet name="Cl 22" sheetId="7" r:id="rId13"/>
    <sheet name="Cl 23" sheetId="8" r:id="rId14"/>
    <sheet name="Cl 24" sheetId="12" r:id="rId15"/>
    <sheet name="Cl 25" sheetId="13" r:id="rId16"/>
    <sheet name="Cl 26" sheetId="14" r:id="rId17"/>
    <sheet name="Cl 28" sheetId="15" r:id="rId18"/>
    <sheet name="Cl 29" sheetId="16" r:id="rId19"/>
    <sheet name="Cl 30" sheetId="20" r:id="rId20"/>
  </sheets>
  <definedNames>
    <definedName name="_xlnm.Print_Area" localSheetId="0">'Cl 1'!$DJ$1:$DN$23</definedName>
    <definedName name="_xlnm.Print_Area" localSheetId="5">'Cl 10A'!$BE$7:$BI$37</definedName>
    <definedName name="_xlnm.Print_Area" localSheetId="6">'Cl 10B'!$BE$7:$BI$37</definedName>
    <definedName name="_xlnm.Print_Area" localSheetId="7">'Cl 16'!$BH$7:$BL$21</definedName>
    <definedName name="_xlnm.Print_Area" localSheetId="8">'Cl 17'!$BK$7:$BO$50</definedName>
    <definedName name="_xlnm.Print_Area" localSheetId="9">'Cl 18'!$BH$6:$BL$20</definedName>
    <definedName name="_xlnm.Print_Area" localSheetId="10">'Cl 19'!$BH$6:$BL$28</definedName>
    <definedName name="_xlnm.Print_Area" localSheetId="11">'Cl 21'!$AD$7:$AH$39</definedName>
    <definedName name="_xlnm.Print_Area" localSheetId="12">'Cl 22'!$R$6:$V$18</definedName>
    <definedName name="_xlnm.Print_Area" localSheetId="13">'Cl 23'!$R$6:$V$20</definedName>
    <definedName name="_xlnm.Print_Area" localSheetId="14">'Cl 24'!$P$7:$T$38</definedName>
    <definedName name="_xlnm.Print_Area" localSheetId="15">'Cl 25'!$P$7:$T$19</definedName>
    <definedName name="_xlnm.Print_Area" localSheetId="16">'Cl 26'!$P$7:$T$37</definedName>
    <definedName name="_xlnm.Print_Area" localSheetId="17">'Cl 28'!$P$6:$T$26</definedName>
    <definedName name="_xlnm.Print_Area" localSheetId="18">'Cl 29'!$P$6:$T$24</definedName>
    <definedName name="_xlnm.Print_Area" localSheetId="1">'Cl 3'!$EQ$7:$ET$13</definedName>
    <definedName name="_xlnm.Print_Area" localSheetId="19">'Cl 30'!$S$7:$W$36</definedName>
    <definedName name="_xlnm.Print_Area" localSheetId="2">'Cl 5&amp;6'!$BH$7:$BL$20</definedName>
    <definedName name="_xlnm.Print_Area" localSheetId="3">'Cl 7'!$BE$7:$BI$15</definedName>
    <definedName name="_xlnm.Print_Area" localSheetId="4">'Cl 9'!$BH$7:$BL$40</definedName>
    <definedName name="_xlnm.Print_Titles" localSheetId="0">'Cl 1'!$A:$E,'Cl 1'!$1:$6</definedName>
    <definedName name="_xlnm.Print_Titles" localSheetId="5">'Cl 10A'!$A:$E,'Cl 10A'!$1:$6</definedName>
    <definedName name="_xlnm.Print_Titles" localSheetId="6">'Cl 10B'!$A:$E,'Cl 10B'!$1:$6</definedName>
    <definedName name="_xlnm.Print_Titles" localSheetId="7">'Cl 16'!$A:$E,'Cl 16'!$1:$6</definedName>
    <definedName name="_xlnm.Print_Titles" localSheetId="8">'Cl 17'!$A:$E,'Cl 17'!$1:$6</definedName>
    <definedName name="_xlnm.Print_Titles" localSheetId="9">'Cl 18'!$A:$E,'Cl 18'!$1:$6</definedName>
    <definedName name="_xlnm.Print_Titles" localSheetId="10">'Cl 19'!$A:$E,'Cl 19'!$1:$6</definedName>
    <definedName name="_xlnm.Print_Titles" localSheetId="11">'Cl 21'!$A:$E,'Cl 21'!$1:$6</definedName>
    <definedName name="_xlnm.Print_Titles" localSheetId="12">'Cl 22'!$A:$E,'Cl 22'!$1:$5</definedName>
    <definedName name="_xlnm.Print_Titles" localSheetId="13">'Cl 23'!$A:$E,'Cl 23'!$1:$6</definedName>
    <definedName name="_xlnm.Print_Titles" localSheetId="14">'Cl 24'!$A:$C,'Cl 24'!$1:$6</definedName>
    <definedName name="_xlnm.Print_Titles" localSheetId="15">'Cl 25'!$A:$C,'Cl 25'!$1:$6</definedName>
    <definedName name="_xlnm.Print_Titles" localSheetId="16">'Cl 26'!$A:$C,'Cl 26'!$1:$6</definedName>
    <definedName name="_xlnm.Print_Titles" localSheetId="17">'Cl 28'!$A:$C,'Cl 28'!$1:$6</definedName>
    <definedName name="_xlnm.Print_Titles" localSheetId="18">'Cl 29'!$A:$C,'Cl 29'!$1:$6</definedName>
    <definedName name="_xlnm.Print_Titles" localSheetId="1">'Cl 3'!$A:$E,'Cl 3'!$1:$6</definedName>
    <definedName name="_xlnm.Print_Titles" localSheetId="19">'Cl 30'!$A:$C,'Cl 30'!$1:$6</definedName>
    <definedName name="_xlnm.Print_Titles" localSheetId="2">'Cl 5&amp;6'!$A:$E,'Cl 5&amp;6'!$1:$6</definedName>
    <definedName name="_xlnm.Print_Titles" localSheetId="3">'Cl 7'!$A:$E,'Cl 7'!$1:$6</definedName>
    <definedName name="_xlnm.Print_Titles" localSheetId="4">'Cl 9'!$A:$E,'Cl 9'!$1:$6</definedName>
  </definedNames>
  <calcPr calcId="162912" calcCompleted="0" concurrentCalc="0"/>
</workbook>
</file>

<file path=xl/calcChain.xml><?xml version="1.0" encoding="utf-8"?>
<calcChain xmlns="http://schemas.openxmlformats.org/spreadsheetml/2006/main">
  <c r="DH11" i="11" l="1"/>
  <c r="AE14" i="3"/>
  <c r="AE15" i="3"/>
  <c r="AE16" i="3"/>
  <c r="AE17" i="3"/>
  <c r="AE18" i="3"/>
  <c r="AE19" i="3"/>
  <c r="AE20" i="3"/>
  <c r="AF20" i="3"/>
  <c r="M14" i="3"/>
  <c r="M15" i="3"/>
  <c r="M16" i="3"/>
  <c r="M17" i="3"/>
  <c r="M18" i="3"/>
  <c r="M19" i="3"/>
  <c r="M20" i="3"/>
  <c r="N20" i="3"/>
  <c r="AG7" i="2"/>
  <c r="AG8" i="2"/>
  <c r="AG9" i="2"/>
  <c r="AG10" i="2"/>
  <c r="AG11" i="2"/>
  <c r="AG12" i="2"/>
  <c r="AG13" i="2"/>
  <c r="AH13" i="2"/>
  <c r="N7" i="2"/>
  <c r="N8" i="2"/>
  <c r="N9" i="2"/>
  <c r="N10" i="2"/>
  <c r="N11" i="2"/>
  <c r="N12" i="2"/>
  <c r="N13" i="2"/>
  <c r="O13" i="2"/>
  <c r="N14" i="2"/>
  <c r="N15" i="2"/>
  <c r="N16" i="2"/>
  <c r="N17" i="2"/>
  <c r="N18" i="2"/>
  <c r="N19" i="2"/>
  <c r="N20" i="2"/>
  <c r="O20" i="2"/>
  <c r="AG14" i="2"/>
  <c r="AG15" i="2"/>
  <c r="AG16" i="2"/>
  <c r="AG17" i="2"/>
  <c r="AG18" i="2"/>
  <c r="AG19" i="2"/>
  <c r="AG20" i="2"/>
  <c r="AH20" i="2"/>
  <c r="N7" i="21"/>
  <c r="N8" i="21"/>
  <c r="N9" i="21"/>
  <c r="N10" i="21"/>
  <c r="N11" i="21"/>
  <c r="N12" i="21"/>
  <c r="N13" i="21"/>
  <c r="O13" i="21"/>
  <c r="P13" i="21"/>
  <c r="U13" i="21"/>
  <c r="V13" i="21"/>
  <c r="BH13" i="21"/>
  <c r="AF7" i="21"/>
  <c r="AF8" i="21"/>
  <c r="AF9" i="21"/>
  <c r="AF10" i="21"/>
  <c r="AF11" i="21"/>
  <c r="AF12" i="21"/>
  <c r="AF13" i="21"/>
  <c r="AG13" i="21"/>
  <c r="AH13" i="21"/>
  <c r="AM13" i="21"/>
  <c r="AN13" i="21"/>
  <c r="BI13" i="21"/>
  <c r="AX7" i="21"/>
  <c r="AX8" i="21"/>
  <c r="AX9" i="21"/>
  <c r="AX10" i="21"/>
  <c r="AX11" i="21"/>
  <c r="AX12" i="21"/>
  <c r="AX13" i="21"/>
  <c r="AY13" i="21"/>
  <c r="AZ13" i="21"/>
  <c r="BE13" i="21"/>
  <c r="BF13" i="21"/>
  <c r="BK13" i="21"/>
  <c r="N8" i="5"/>
  <c r="O8" i="5"/>
  <c r="P8" i="5"/>
  <c r="T8" i="5"/>
  <c r="U8" i="5"/>
  <c r="BE8" i="5"/>
  <c r="AE8" i="5"/>
  <c r="AF8" i="5"/>
  <c r="AG8" i="5"/>
  <c r="AK8" i="5"/>
  <c r="AL8" i="5"/>
  <c r="BF8" i="5"/>
  <c r="BH8" i="5"/>
  <c r="N10" i="5"/>
  <c r="O10" i="5"/>
  <c r="P10" i="5"/>
  <c r="T10" i="5"/>
  <c r="U10" i="5"/>
  <c r="BE10" i="5"/>
  <c r="AE10" i="5"/>
  <c r="AF10" i="5"/>
  <c r="AG10" i="5"/>
  <c r="AK10" i="5"/>
  <c r="AL10" i="5"/>
  <c r="BF10" i="5"/>
  <c r="BH10" i="5"/>
  <c r="N9" i="5"/>
  <c r="O9" i="5"/>
  <c r="P9" i="5"/>
  <c r="T9" i="5"/>
  <c r="U9" i="5"/>
  <c r="BE9" i="5"/>
  <c r="AE9" i="5"/>
  <c r="AF9" i="5"/>
  <c r="AG9" i="5"/>
  <c r="AK9" i="5"/>
  <c r="AL9" i="5"/>
  <c r="BF9" i="5"/>
  <c r="BH9" i="5"/>
  <c r="N12" i="5"/>
  <c r="O12" i="5"/>
  <c r="P12" i="5"/>
  <c r="T12" i="5"/>
  <c r="U12" i="5"/>
  <c r="BE12" i="5"/>
  <c r="AE12" i="5"/>
  <c r="AF12" i="5"/>
  <c r="AG12" i="5"/>
  <c r="AK12" i="5"/>
  <c r="AL12" i="5"/>
  <c r="BF12" i="5"/>
  <c r="BH12" i="5"/>
  <c r="N7" i="5"/>
  <c r="O7" i="5"/>
  <c r="P7" i="5"/>
  <c r="T7" i="5"/>
  <c r="U7" i="5"/>
  <c r="BE7" i="5"/>
  <c r="AE7" i="5"/>
  <c r="AF7" i="5"/>
  <c r="AG7" i="5"/>
  <c r="AK7" i="5"/>
  <c r="AL7" i="5"/>
  <c r="BF7" i="5"/>
  <c r="BH7" i="5"/>
  <c r="N11" i="5"/>
  <c r="O11" i="5"/>
  <c r="P11" i="5"/>
  <c r="T11" i="5"/>
  <c r="U11" i="5"/>
  <c r="BE11" i="5"/>
  <c r="AE11" i="5"/>
  <c r="AF11" i="5"/>
  <c r="AG11" i="5"/>
  <c r="AK11" i="5"/>
  <c r="AL11" i="5"/>
  <c r="BF11" i="5"/>
  <c r="BH11" i="5"/>
  <c r="BI11" i="5"/>
  <c r="BI12" i="5"/>
  <c r="BI7" i="5"/>
  <c r="BI9" i="5"/>
  <c r="BI10" i="5"/>
  <c r="BI8" i="5"/>
  <c r="AV11" i="5"/>
  <c r="AW11" i="5"/>
  <c r="AX11" i="5"/>
  <c r="BB11" i="5"/>
  <c r="BC11" i="5"/>
  <c r="AV12" i="5"/>
  <c r="AW12" i="5"/>
  <c r="AX12" i="5"/>
  <c r="BB12" i="5"/>
  <c r="BC12" i="5"/>
  <c r="G33" i="20"/>
  <c r="S33" i="20"/>
  <c r="L33" i="20"/>
  <c r="T33" i="20"/>
  <c r="Q33" i="20"/>
  <c r="U33" i="20"/>
  <c r="V33" i="20"/>
  <c r="G22" i="20"/>
  <c r="S22" i="20"/>
  <c r="L22" i="20"/>
  <c r="T22" i="20"/>
  <c r="Q22" i="20"/>
  <c r="U22" i="20"/>
  <c r="V22" i="20"/>
  <c r="F14" i="16"/>
  <c r="P14" i="16"/>
  <c r="J14" i="16"/>
  <c r="N14" i="16"/>
  <c r="S14" i="16"/>
  <c r="F8" i="16"/>
  <c r="P8" i="16"/>
  <c r="J8" i="16"/>
  <c r="N8" i="16"/>
  <c r="S8" i="16"/>
  <c r="F10" i="16"/>
  <c r="P10" i="16"/>
  <c r="J10" i="16"/>
  <c r="N10" i="16"/>
  <c r="S10" i="16"/>
  <c r="F16" i="16"/>
  <c r="P16" i="16"/>
  <c r="J16" i="16"/>
  <c r="N16" i="16"/>
  <c r="S16" i="16"/>
  <c r="F18" i="16"/>
  <c r="P18" i="16"/>
  <c r="J18" i="16"/>
  <c r="N18" i="16"/>
  <c r="S18" i="16"/>
  <c r="F22" i="16"/>
  <c r="P22" i="16"/>
  <c r="J22" i="16"/>
  <c r="N22" i="16"/>
  <c r="S22" i="16"/>
  <c r="F24" i="16"/>
  <c r="P24" i="16"/>
  <c r="J24" i="16"/>
  <c r="N24" i="16"/>
  <c r="S24" i="16"/>
  <c r="F12" i="16"/>
  <c r="P12" i="16"/>
  <c r="J12" i="16"/>
  <c r="N12" i="16"/>
  <c r="S12" i="16"/>
  <c r="F20" i="16"/>
  <c r="P20" i="16"/>
  <c r="J20" i="16"/>
  <c r="N20" i="16"/>
  <c r="S20" i="16"/>
  <c r="F12" i="15"/>
  <c r="P12" i="15"/>
  <c r="J12" i="15"/>
  <c r="N12" i="15"/>
  <c r="S12" i="15"/>
  <c r="F26" i="15"/>
  <c r="P26" i="15"/>
  <c r="J26" i="15"/>
  <c r="N26" i="15"/>
  <c r="S26" i="15"/>
  <c r="F16" i="15"/>
  <c r="P16" i="15"/>
  <c r="J16" i="15"/>
  <c r="N16" i="15"/>
  <c r="S16" i="15"/>
  <c r="F8" i="15"/>
  <c r="P8" i="15"/>
  <c r="J8" i="15"/>
  <c r="N8" i="15"/>
  <c r="S8" i="15"/>
  <c r="F20" i="15"/>
  <c r="P20" i="15"/>
  <c r="J20" i="15"/>
  <c r="N20" i="15"/>
  <c r="S20" i="15"/>
  <c r="F18" i="15"/>
  <c r="P18" i="15"/>
  <c r="J18" i="15"/>
  <c r="N18" i="15"/>
  <c r="S18" i="15"/>
  <c r="F24" i="15"/>
  <c r="P24" i="15"/>
  <c r="J24" i="15"/>
  <c r="N24" i="15"/>
  <c r="S24" i="15"/>
  <c r="F22" i="15"/>
  <c r="P22" i="15"/>
  <c r="J22" i="15"/>
  <c r="N22" i="15"/>
  <c r="S22" i="15"/>
  <c r="F10" i="15"/>
  <c r="P10" i="15"/>
  <c r="J10" i="15"/>
  <c r="N10" i="15"/>
  <c r="S10" i="15"/>
  <c r="F14" i="15"/>
  <c r="P14" i="15"/>
  <c r="J14" i="15"/>
  <c r="N14" i="15"/>
  <c r="S14" i="15"/>
  <c r="U13" i="19"/>
  <c r="V13" i="19"/>
  <c r="BH13" i="19"/>
  <c r="AM13" i="19"/>
  <c r="AN13" i="19"/>
  <c r="BI13" i="19"/>
  <c r="BE13" i="19"/>
  <c r="BF13" i="19"/>
  <c r="BK13" i="19"/>
  <c r="AX7" i="19"/>
  <c r="AX8" i="19"/>
  <c r="AX9" i="19"/>
  <c r="AX10" i="19"/>
  <c r="AX11" i="19"/>
  <c r="AX12" i="19"/>
  <c r="AX13" i="19"/>
  <c r="AY13" i="19"/>
  <c r="AF7" i="19"/>
  <c r="AF8" i="19"/>
  <c r="AF9" i="19"/>
  <c r="AF10" i="19"/>
  <c r="AF11" i="19"/>
  <c r="AF12" i="19"/>
  <c r="AF13" i="19"/>
  <c r="AG13" i="19"/>
  <c r="N7" i="19"/>
  <c r="N8" i="19"/>
  <c r="N9" i="19"/>
  <c r="N10" i="19"/>
  <c r="N11" i="19"/>
  <c r="N12" i="19"/>
  <c r="N13" i="19"/>
  <c r="O13" i="19"/>
  <c r="U20" i="19"/>
  <c r="V20" i="19"/>
  <c r="BH20" i="19"/>
  <c r="AM20" i="19"/>
  <c r="AN20" i="19"/>
  <c r="BI20" i="19"/>
  <c r="BE20" i="19"/>
  <c r="BF20" i="19"/>
  <c r="BK20" i="19"/>
  <c r="AX14" i="19"/>
  <c r="AX15" i="19"/>
  <c r="AX16" i="19"/>
  <c r="AX17" i="19"/>
  <c r="AX18" i="19"/>
  <c r="AX19" i="19"/>
  <c r="AX20" i="19"/>
  <c r="AY20" i="19"/>
  <c r="AF14" i="19"/>
  <c r="AF15" i="19"/>
  <c r="AF16" i="19"/>
  <c r="AF17" i="19"/>
  <c r="AF18" i="19"/>
  <c r="AF19" i="19"/>
  <c r="AF20" i="19"/>
  <c r="AG20" i="19"/>
  <c r="N14" i="19"/>
  <c r="N15" i="19"/>
  <c r="N16" i="19"/>
  <c r="N17" i="19"/>
  <c r="N18" i="19"/>
  <c r="N19" i="19"/>
  <c r="N20" i="19"/>
  <c r="O20" i="19"/>
  <c r="N14" i="21"/>
  <c r="N15" i="21"/>
  <c r="N16" i="21"/>
  <c r="N17" i="21"/>
  <c r="N18" i="21"/>
  <c r="N19" i="21"/>
  <c r="N20" i="21"/>
  <c r="O20" i="21"/>
  <c r="P20" i="21"/>
  <c r="U20" i="21"/>
  <c r="V20" i="21"/>
  <c r="BH20" i="21"/>
  <c r="AF14" i="21"/>
  <c r="AF15" i="21"/>
  <c r="AF16" i="21"/>
  <c r="AF17" i="21"/>
  <c r="AF18" i="21"/>
  <c r="AF19" i="21"/>
  <c r="AF20" i="21"/>
  <c r="AG20" i="21"/>
  <c r="AH20" i="21"/>
  <c r="AM20" i="21"/>
  <c r="AN20" i="21"/>
  <c r="BI20" i="21"/>
  <c r="AX14" i="21"/>
  <c r="AX15" i="21"/>
  <c r="AX16" i="21"/>
  <c r="AX17" i="21"/>
  <c r="AX18" i="21"/>
  <c r="AX19" i="21"/>
  <c r="AX20" i="21"/>
  <c r="AY20" i="21"/>
  <c r="AZ20" i="21"/>
  <c r="BE20" i="21"/>
  <c r="BF20" i="21"/>
  <c r="BK20" i="21"/>
  <c r="BL2" i="21"/>
  <c r="BL1" i="21"/>
  <c r="AR1" i="21"/>
  <c r="Z1" i="21"/>
  <c r="H1" i="21"/>
  <c r="N7" i="17"/>
  <c r="O7" i="17"/>
  <c r="P7" i="17"/>
  <c r="T7" i="17"/>
  <c r="U7" i="17"/>
  <c r="BE7" i="17"/>
  <c r="AE7" i="17"/>
  <c r="AF7" i="17"/>
  <c r="AG7" i="17"/>
  <c r="AK7" i="17"/>
  <c r="AL7" i="17"/>
  <c r="BF7" i="17"/>
  <c r="AV7" i="17"/>
  <c r="AW7" i="17"/>
  <c r="AX7" i="17"/>
  <c r="BB7" i="17"/>
  <c r="BC7" i="17"/>
  <c r="BH7" i="17"/>
  <c r="N11" i="17"/>
  <c r="O11" i="17"/>
  <c r="P11" i="17"/>
  <c r="T11" i="17"/>
  <c r="U11" i="17"/>
  <c r="BE11" i="17"/>
  <c r="AE11" i="17"/>
  <c r="AF11" i="17"/>
  <c r="AG11" i="17"/>
  <c r="AK11" i="17"/>
  <c r="AL11" i="17"/>
  <c r="BF11" i="17"/>
  <c r="AV11" i="17"/>
  <c r="AW11" i="17"/>
  <c r="AX11" i="17"/>
  <c r="BB11" i="17"/>
  <c r="BC11" i="17"/>
  <c r="BH11" i="17"/>
  <c r="N9" i="17"/>
  <c r="O9" i="17"/>
  <c r="P9" i="17"/>
  <c r="T9" i="17"/>
  <c r="U9" i="17"/>
  <c r="BE9" i="17"/>
  <c r="AE9" i="17"/>
  <c r="AF9" i="17"/>
  <c r="AG9" i="17"/>
  <c r="AK9" i="17"/>
  <c r="AL9" i="17"/>
  <c r="BF9" i="17"/>
  <c r="AV9" i="17"/>
  <c r="AW9" i="17"/>
  <c r="AX9" i="17"/>
  <c r="BB9" i="17"/>
  <c r="BC9" i="17"/>
  <c r="BH9" i="17"/>
  <c r="N13" i="17"/>
  <c r="O13" i="17"/>
  <c r="P13" i="17"/>
  <c r="T13" i="17"/>
  <c r="U13" i="17"/>
  <c r="BE13" i="17"/>
  <c r="AE13" i="17"/>
  <c r="AF13" i="17"/>
  <c r="AG13" i="17"/>
  <c r="AK13" i="17"/>
  <c r="AL13" i="17"/>
  <c r="BF13" i="17"/>
  <c r="AV13" i="17"/>
  <c r="AW13" i="17"/>
  <c r="AX13" i="17"/>
  <c r="BB13" i="17"/>
  <c r="BC13" i="17"/>
  <c r="BH13" i="17"/>
  <c r="N8" i="17"/>
  <c r="O8" i="17"/>
  <c r="P8" i="17"/>
  <c r="T8" i="17"/>
  <c r="U8" i="17"/>
  <c r="BE8" i="17"/>
  <c r="AE8" i="17"/>
  <c r="AF8" i="17"/>
  <c r="AG8" i="17"/>
  <c r="AK8" i="17"/>
  <c r="AL8" i="17"/>
  <c r="BF8" i="17"/>
  <c r="AV8" i="17"/>
  <c r="AW8" i="17"/>
  <c r="AX8" i="17"/>
  <c r="BB8" i="17"/>
  <c r="BC8" i="17"/>
  <c r="BH8" i="17"/>
  <c r="N12" i="17"/>
  <c r="O12" i="17"/>
  <c r="P12" i="17"/>
  <c r="T12" i="17"/>
  <c r="U12" i="17"/>
  <c r="BE12" i="17"/>
  <c r="AE12" i="17"/>
  <c r="AF12" i="17"/>
  <c r="AG12" i="17"/>
  <c r="AK12" i="17"/>
  <c r="AL12" i="17"/>
  <c r="BF12" i="17"/>
  <c r="AV12" i="17"/>
  <c r="AW12" i="17"/>
  <c r="AX12" i="17"/>
  <c r="BB12" i="17"/>
  <c r="BC12" i="17"/>
  <c r="BH12" i="17"/>
  <c r="N10" i="17"/>
  <c r="O10" i="17"/>
  <c r="P10" i="17"/>
  <c r="T10" i="17"/>
  <c r="U10" i="17"/>
  <c r="BE10" i="17"/>
  <c r="AE10" i="17"/>
  <c r="AF10" i="17"/>
  <c r="AG10" i="17"/>
  <c r="AK10" i="17"/>
  <c r="AL10" i="17"/>
  <c r="BF10" i="17"/>
  <c r="AV10" i="17"/>
  <c r="AW10" i="17"/>
  <c r="AX10" i="17"/>
  <c r="BB10" i="17"/>
  <c r="BC10" i="17"/>
  <c r="BH10" i="17"/>
  <c r="BI10" i="17"/>
  <c r="BI12" i="17"/>
  <c r="BI8" i="17"/>
  <c r="BI13" i="17"/>
  <c r="BI9" i="17"/>
  <c r="BI11" i="17"/>
  <c r="BI7" i="17"/>
  <c r="N14" i="18"/>
  <c r="O14" i="18"/>
  <c r="Q14" i="18"/>
  <c r="U14" i="18"/>
  <c r="V14" i="18"/>
  <c r="BH14" i="18"/>
  <c r="AF14" i="18"/>
  <c r="AG14" i="18"/>
  <c r="AI14" i="18"/>
  <c r="AM14" i="18"/>
  <c r="AN14" i="18"/>
  <c r="BI14" i="18"/>
  <c r="AX14" i="18"/>
  <c r="AY14" i="18"/>
  <c r="BA14" i="18"/>
  <c r="BE14" i="18"/>
  <c r="BF14" i="18"/>
  <c r="BK14" i="18"/>
  <c r="N10" i="18"/>
  <c r="O10" i="18"/>
  <c r="Q10" i="18"/>
  <c r="U10" i="18"/>
  <c r="V10" i="18"/>
  <c r="BH10" i="18"/>
  <c r="AF10" i="18"/>
  <c r="AG10" i="18"/>
  <c r="AI10" i="18"/>
  <c r="AM10" i="18"/>
  <c r="AN10" i="18"/>
  <c r="BI10" i="18"/>
  <c r="AX10" i="18"/>
  <c r="AY10" i="18"/>
  <c r="BA10" i="18"/>
  <c r="BE10" i="18"/>
  <c r="BF10" i="18"/>
  <c r="BK10" i="18"/>
  <c r="N16" i="18"/>
  <c r="O16" i="18"/>
  <c r="Q16" i="18"/>
  <c r="U16" i="18"/>
  <c r="V16" i="18"/>
  <c r="BH16" i="18"/>
  <c r="AF16" i="18"/>
  <c r="AG16" i="18"/>
  <c r="AI16" i="18"/>
  <c r="AM16" i="18"/>
  <c r="AN16" i="18"/>
  <c r="BI16" i="18"/>
  <c r="AX16" i="18"/>
  <c r="AY16" i="18"/>
  <c r="BA16" i="18"/>
  <c r="BE16" i="18"/>
  <c r="BF16" i="18"/>
  <c r="BK16" i="18"/>
  <c r="N11" i="18"/>
  <c r="O11" i="18"/>
  <c r="Q11" i="18"/>
  <c r="U11" i="18"/>
  <c r="V11" i="18"/>
  <c r="BH11" i="18"/>
  <c r="AF11" i="18"/>
  <c r="AG11" i="18"/>
  <c r="AI11" i="18"/>
  <c r="AM11" i="18"/>
  <c r="AN11" i="18"/>
  <c r="BI11" i="18"/>
  <c r="AX11" i="18"/>
  <c r="AY11" i="18"/>
  <c r="BA11" i="18"/>
  <c r="BE11" i="18"/>
  <c r="BF11" i="18"/>
  <c r="BK11" i="18"/>
  <c r="N7" i="18"/>
  <c r="O7" i="18"/>
  <c r="Q7" i="18"/>
  <c r="U7" i="18"/>
  <c r="V7" i="18"/>
  <c r="BH7" i="18"/>
  <c r="AF7" i="18"/>
  <c r="AG7" i="18"/>
  <c r="AI7" i="18"/>
  <c r="AM7" i="18"/>
  <c r="AN7" i="18"/>
  <c r="BI7" i="18"/>
  <c r="AX7" i="18"/>
  <c r="AY7" i="18"/>
  <c r="BA7" i="18"/>
  <c r="BE7" i="18"/>
  <c r="BF7" i="18"/>
  <c r="BK7" i="18"/>
  <c r="N8" i="18"/>
  <c r="O8" i="18"/>
  <c r="Q8" i="18"/>
  <c r="U8" i="18"/>
  <c r="V8" i="18"/>
  <c r="BH8" i="18"/>
  <c r="AF8" i="18"/>
  <c r="AG8" i="18"/>
  <c r="AI8" i="18"/>
  <c r="AM8" i="18"/>
  <c r="AN8" i="18"/>
  <c r="BI8" i="18"/>
  <c r="AX8" i="18"/>
  <c r="AY8" i="18"/>
  <c r="BA8" i="18"/>
  <c r="BE8" i="18"/>
  <c r="BF8" i="18"/>
  <c r="BK8" i="18"/>
  <c r="N15" i="18"/>
  <c r="O15" i="18"/>
  <c r="Q15" i="18"/>
  <c r="U15" i="18"/>
  <c r="V15" i="18"/>
  <c r="BH15" i="18"/>
  <c r="AF15" i="18"/>
  <c r="AG15" i="18"/>
  <c r="AI15" i="18"/>
  <c r="AM15" i="18"/>
  <c r="AN15" i="18"/>
  <c r="BI15" i="18"/>
  <c r="AX15" i="18"/>
  <c r="AY15" i="18"/>
  <c r="BA15" i="18"/>
  <c r="BE15" i="18"/>
  <c r="BF15" i="18"/>
  <c r="BK15" i="18"/>
  <c r="N12" i="18"/>
  <c r="O12" i="18"/>
  <c r="Q12" i="18"/>
  <c r="U12" i="18"/>
  <c r="V12" i="18"/>
  <c r="BH12" i="18"/>
  <c r="AF12" i="18"/>
  <c r="AG12" i="18"/>
  <c r="AI12" i="18"/>
  <c r="AM12" i="18"/>
  <c r="AN12" i="18"/>
  <c r="BI12" i="18"/>
  <c r="AX12" i="18"/>
  <c r="AY12" i="18"/>
  <c r="BA12" i="18"/>
  <c r="BE12" i="18"/>
  <c r="BF12" i="18"/>
  <c r="BK12" i="18"/>
  <c r="N9" i="18"/>
  <c r="O9" i="18"/>
  <c r="Q9" i="18"/>
  <c r="U9" i="18"/>
  <c r="V9" i="18"/>
  <c r="BH9" i="18"/>
  <c r="AF9" i="18"/>
  <c r="AG9" i="18"/>
  <c r="AI9" i="18"/>
  <c r="AM9" i="18"/>
  <c r="AN9" i="18"/>
  <c r="BI9" i="18"/>
  <c r="AX9" i="18"/>
  <c r="AY9" i="18"/>
  <c r="BA9" i="18"/>
  <c r="BE9" i="18"/>
  <c r="BF9" i="18"/>
  <c r="BK9" i="18"/>
  <c r="N13" i="18"/>
  <c r="O13" i="18"/>
  <c r="Q13" i="18"/>
  <c r="U13" i="18"/>
  <c r="V13" i="18"/>
  <c r="BH13" i="18"/>
  <c r="AF13" i="18"/>
  <c r="AG13" i="18"/>
  <c r="AI13" i="18"/>
  <c r="AM13" i="18"/>
  <c r="AN13" i="18"/>
  <c r="BI13" i="18"/>
  <c r="AX13" i="18"/>
  <c r="AY13" i="18"/>
  <c r="BA13" i="18"/>
  <c r="BE13" i="18"/>
  <c r="BF13" i="18"/>
  <c r="BK13" i="18"/>
  <c r="BL14" i="18"/>
  <c r="BL13" i="18"/>
  <c r="BL9" i="18"/>
  <c r="BL12" i="18"/>
  <c r="BL15" i="18"/>
  <c r="BL8" i="18"/>
  <c r="BL7" i="18"/>
  <c r="BL11" i="18"/>
  <c r="BL16" i="18"/>
  <c r="BL10" i="18"/>
  <c r="F8" i="14"/>
  <c r="P8" i="14"/>
  <c r="J8" i="14"/>
  <c r="N8" i="14"/>
  <c r="S8" i="14"/>
  <c r="F7" i="14"/>
  <c r="P7" i="14"/>
  <c r="J7" i="14"/>
  <c r="N7" i="14"/>
  <c r="S7" i="14"/>
  <c r="T8" i="14"/>
  <c r="T7" i="14"/>
  <c r="F12" i="13"/>
  <c r="P12" i="13"/>
  <c r="J12" i="13"/>
  <c r="N12" i="13"/>
  <c r="S12" i="13"/>
  <c r="F13" i="13"/>
  <c r="P13" i="13"/>
  <c r="J13" i="13"/>
  <c r="N13" i="13"/>
  <c r="S13" i="13"/>
  <c r="F17" i="13"/>
  <c r="P17" i="13"/>
  <c r="J17" i="13"/>
  <c r="N17" i="13"/>
  <c r="S17" i="13"/>
  <c r="F11" i="13"/>
  <c r="P11" i="13"/>
  <c r="J11" i="13"/>
  <c r="N11" i="13"/>
  <c r="S11" i="13"/>
  <c r="F8" i="13"/>
  <c r="P8" i="13"/>
  <c r="J8" i="13"/>
  <c r="N8" i="13"/>
  <c r="S8" i="13"/>
  <c r="F9" i="13"/>
  <c r="P9" i="13"/>
  <c r="J9" i="13"/>
  <c r="N9" i="13"/>
  <c r="S9" i="13"/>
  <c r="F10" i="13"/>
  <c r="P10" i="13"/>
  <c r="J10" i="13"/>
  <c r="N10" i="13"/>
  <c r="S10" i="13"/>
  <c r="F18" i="13"/>
  <c r="P18" i="13"/>
  <c r="J18" i="13"/>
  <c r="N18" i="13"/>
  <c r="S18" i="13"/>
  <c r="F15" i="13"/>
  <c r="P15" i="13"/>
  <c r="J15" i="13"/>
  <c r="N15" i="13"/>
  <c r="S15" i="13"/>
  <c r="F14" i="13"/>
  <c r="P14" i="13"/>
  <c r="J14" i="13"/>
  <c r="N14" i="13"/>
  <c r="S14" i="13"/>
  <c r="F7" i="13"/>
  <c r="P7" i="13"/>
  <c r="J7" i="13"/>
  <c r="N7" i="13"/>
  <c r="S7" i="13"/>
  <c r="F16" i="13"/>
  <c r="P16" i="13"/>
  <c r="J16" i="13"/>
  <c r="N16" i="13"/>
  <c r="S16" i="13"/>
  <c r="T12" i="13"/>
  <c r="T7" i="13"/>
  <c r="T10" i="13"/>
  <c r="T9" i="13"/>
  <c r="T8" i="13"/>
  <c r="T11" i="13"/>
  <c r="F7" i="12"/>
  <c r="P7" i="12"/>
  <c r="J7" i="12"/>
  <c r="N7" i="12"/>
  <c r="S7" i="12"/>
  <c r="F25" i="12"/>
  <c r="P25" i="12"/>
  <c r="J25" i="12"/>
  <c r="N25" i="12"/>
  <c r="S25" i="12"/>
  <c r="F11" i="12"/>
  <c r="P11" i="12"/>
  <c r="J11" i="12"/>
  <c r="N11" i="12"/>
  <c r="S11" i="12"/>
  <c r="F16" i="12"/>
  <c r="P16" i="12"/>
  <c r="J16" i="12"/>
  <c r="N16" i="12"/>
  <c r="S16" i="12"/>
  <c r="F22" i="12"/>
  <c r="P22" i="12"/>
  <c r="J22" i="12"/>
  <c r="N22" i="12"/>
  <c r="S22" i="12"/>
  <c r="F15" i="12"/>
  <c r="P15" i="12"/>
  <c r="J15" i="12"/>
  <c r="N15" i="12"/>
  <c r="S15" i="12"/>
  <c r="F23" i="12"/>
  <c r="P23" i="12"/>
  <c r="J23" i="12"/>
  <c r="N23" i="12"/>
  <c r="S23" i="12"/>
  <c r="F19" i="12"/>
  <c r="P19" i="12"/>
  <c r="J19" i="12"/>
  <c r="N19" i="12"/>
  <c r="S19" i="12"/>
  <c r="F9" i="12"/>
  <c r="P9" i="12"/>
  <c r="J9" i="12"/>
  <c r="N9" i="12"/>
  <c r="S9" i="12"/>
  <c r="F10" i="12"/>
  <c r="P10" i="12"/>
  <c r="J10" i="12"/>
  <c r="N10" i="12"/>
  <c r="S10" i="12"/>
  <c r="F8" i="12"/>
  <c r="P8" i="12"/>
  <c r="J8" i="12"/>
  <c r="N8" i="12"/>
  <c r="S8" i="12"/>
  <c r="F21" i="12"/>
  <c r="P21" i="12"/>
  <c r="J21" i="12"/>
  <c r="N21" i="12"/>
  <c r="S21" i="12"/>
  <c r="F18" i="12"/>
  <c r="P18" i="12"/>
  <c r="J18" i="12"/>
  <c r="N18" i="12"/>
  <c r="S18" i="12"/>
  <c r="F13" i="12"/>
  <c r="P13" i="12"/>
  <c r="J13" i="12"/>
  <c r="N13" i="12"/>
  <c r="S13" i="12"/>
  <c r="F24" i="12"/>
  <c r="P24" i="12"/>
  <c r="J24" i="12"/>
  <c r="N24" i="12"/>
  <c r="S24" i="12"/>
  <c r="F12" i="12"/>
  <c r="P12" i="12"/>
  <c r="J12" i="12"/>
  <c r="N12" i="12"/>
  <c r="S12" i="12"/>
  <c r="F17" i="12"/>
  <c r="P17" i="12"/>
  <c r="J17" i="12"/>
  <c r="N17" i="12"/>
  <c r="S17" i="12"/>
  <c r="F14" i="12"/>
  <c r="P14" i="12"/>
  <c r="J14" i="12"/>
  <c r="N14" i="12"/>
  <c r="S14" i="12"/>
  <c r="F20" i="12"/>
  <c r="P20" i="12"/>
  <c r="J20" i="12"/>
  <c r="N20" i="12"/>
  <c r="S20" i="12"/>
  <c r="T7" i="12"/>
  <c r="T20" i="12"/>
  <c r="T14" i="12"/>
  <c r="T17" i="12"/>
  <c r="T12" i="12"/>
  <c r="T24" i="12"/>
  <c r="T13" i="12"/>
  <c r="T18" i="12"/>
  <c r="T21" i="12"/>
  <c r="T8" i="12"/>
  <c r="T10" i="12"/>
  <c r="T9" i="12"/>
  <c r="T19" i="12"/>
  <c r="T23" i="12"/>
  <c r="T15" i="12"/>
  <c r="T22" i="12"/>
  <c r="T16" i="12"/>
  <c r="T11" i="12"/>
  <c r="T25" i="12"/>
  <c r="N8" i="11"/>
  <c r="O8" i="11"/>
  <c r="Q8" i="11"/>
  <c r="U8" i="11"/>
  <c r="X8" i="11"/>
  <c r="Y8" i="11"/>
  <c r="BQ8" i="11"/>
  <c r="AI8" i="11"/>
  <c r="AJ8" i="11"/>
  <c r="AL8" i="11"/>
  <c r="AP8" i="11"/>
  <c r="AS8" i="11"/>
  <c r="AT8" i="11"/>
  <c r="BR8" i="11"/>
  <c r="BD8" i="11"/>
  <c r="BE8" i="11"/>
  <c r="BG8" i="11"/>
  <c r="BK8" i="11"/>
  <c r="BN8" i="11"/>
  <c r="BO8" i="11"/>
  <c r="BT8" i="11"/>
  <c r="EQ8" i="11"/>
  <c r="CF8" i="11"/>
  <c r="CG8" i="11"/>
  <c r="CI8" i="11"/>
  <c r="CM8" i="11"/>
  <c r="CP8" i="11"/>
  <c r="CQ8" i="11"/>
  <c r="EI8" i="11"/>
  <c r="DA8" i="11"/>
  <c r="DB8" i="11"/>
  <c r="DD8" i="11"/>
  <c r="DH8" i="11"/>
  <c r="DK8" i="11"/>
  <c r="DL8" i="11"/>
  <c r="EJ8" i="11"/>
  <c r="DV8" i="11"/>
  <c r="DW8" i="11"/>
  <c r="DY8" i="11"/>
  <c r="EC8" i="11"/>
  <c r="EF8" i="11"/>
  <c r="EG8" i="11"/>
  <c r="EL8" i="11"/>
  <c r="ER8" i="11"/>
  <c r="ES8" i="11"/>
  <c r="N9" i="11"/>
  <c r="O9" i="11"/>
  <c r="Q9" i="11"/>
  <c r="U9" i="11"/>
  <c r="X9" i="11"/>
  <c r="Y9" i="11"/>
  <c r="BQ9" i="11"/>
  <c r="AI9" i="11"/>
  <c r="AJ9" i="11"/>
  <c r="AL9" i="11"/>
  <c r="AP9" i="11"/>
  <c r="AS9" i="11"/>
  <c r="AT9" i="11"/>
  <c r="BR9" i="11"/>
  <c r="BD9" i="11"/>
  <c r="BE9" i="11"/>
  <c r="BG9" i="11"/>
  <c r="BK9" i="11"/>
  <c r="BN9" i="11"/>
  <c r="BO9" i="11"/>
  <c r="BT9" i="11"/>
  <c r="EQ9" i="11"/>
  <c r="CF9" i="11"/>
  <c r="CG9" i="11"/>
  <c r="CI9" i="11"/>
  <c r="CM9" i="11"/>
  <c r="CP9" i="11"/>
  <c r="CQ9" i="11"/>
  <c r="EI9" i="11"/>
  <c r="DA9" i="11"/>
  <c r="DB9" i="11"/>
  <c r="DD9" i="11"/>
  <c r="DH9" i="11"/>
  <c r="DK9" i="11"/>
  <c r="DL9" i="11"/>
  <c r="EJ9" i="11"/>
  <c r="DV9" i="11"/>
  <c r="DW9" i="11"/>
  <c r="DY9" i="11"/>
  <c r="EC9" i="11"/>
  <c r="EF9" i="11"/>
  <c r="EG9" i="11"/>
  <c r="EL9" i="11"/>
  <c r="ER9" i="11"/>
  <c r="ES9" i="11"/>
  <c r="N11" i="11"/>
  <c r="O11" i="11"/>
  <c r="Q11" i="11"/>
  <c r="U11" i="11"/>
  <c r="X11" i="11"/>
  <c r="Y11" i="11"/>
  <c r="BQ11" i="11"/>
  <c r="AI11" i="11"/>
  <c r="AJ11" i="11"/>
  <c r="AL11" i="11"/>
  <c r="AP11" i="11"/>
  <c r="AS11" i="11"/>
  <c r="AT11" i="11"/>
  <c r="BR11" i="11"/>
  <c r="BD11" i="11"/>
  <c r="BE11" i="11"/>
  <c r="BG11" i="11"/>
  <c r="BK11" i="11"/>
  <c r="BN11" i="11"/>
  <c r="BO11" i="11"/>
  <c r="BT11" i="11"/>
  <c r="EQ11" i="11"/>
  <c r="CF11" i="11"/>
  <c r="CG11" i="11"/>
  <c r="CI11" i="11"/>
  <c r="CM11" i="11"/>
  <c r="CP11" i="11"/>
  <c r="CQ11" i="11"/>
  <c r="EI11" i="11"/>
  <c r="DA11" i="11"/>
  <c r="DB11" i="11"/>
  <c r="DD11" i="11"/>
  <c r="DK11" i="11"/>
  <c r="DL11" i="11"/>
  <c r="EJ11" i="11"/>
  <c r="DV11" i="11"/>
  <c r="DW11" i="11"/>
  <c r="DY11" i="11"/>
  <c r="EC11" i="11"/>
  <c r="EF11" i="11"/>
  <c r="EG11" i="11"/>
  <c r="EL11" i="11"/>
  <c r="ER11" i="11"/>
  <c r="ES11" i="11"/>
  <c r="N13" i="11"/>
  <c r="O13" i="11"/>
  <c r="Q13" i="11"/>
  <c r="U13" i="11"/>
  <c r="X13" i="11"/>
  <c r="Y13" i="11"/>
  <c r="BQ13" i="11"/>
  <c r="AI13" i="11"/>
  <c r="AJ13" i="11"/>
  <c r="AL13" i="11"/>
  <c r="AP13" i="11"/>
  <c r="AS13" i="11"/>
  <c r="AT13" i="11"/>
  <c r="BR13" i="11"/>
  <c r="BD13" i="11"/>
  <c r="BE13" i="11"/>
  <c r="BG13" i="11"/>
  <c r="BK13" i="11"/>
  <c r="BN13" i="11"/>
  <c r="BO13" i="11"/>
  <c r="BT13" i="11"/>
  <c r="EQ13" i="11"/>
  <c r="CF13" i="11"/>
  <c r="CG13" i="11"/>
  <c r="CI13" i="11"/>
  <c r="CM13" i="11"/>
  <c r="CP13" i="11"/>
  <c r="CQ13" i="11"/>
  <c r="EI13" i="11"/>
  <c r="DA13" i="11"/>
  <c r="DB13" i="11"/>
  <c r="DD13" i="11"/>
  <c r="DH13" i="11"/>
  <c r="DK13" i="11"/>
  <c r="DL13" i="11"/>
  <c r="EJ13" i="11"/>
  <c r="DV13" i="11"/>
  <c r="DW13" i="11"/>
  <c r="DY13" i="11"/>
  <c r="EC13" i="11"/>
  <c r="EF13" i="11"/>
  <c r="EG13" i="11"/>
  <c r="EL13" i="11"/>
  <c r="ER13" i="11"/>
  <c r="ES13" i="11"/>
  <c r="N12" i="11"/>
  <c r="O12" i="11"/>
  <c r="Q12" i="11"/>
  <c r="U12" i="11"/>
  <c r="X12" i="11"/>
  <c r="Y12" i="11"/>
  <c r="BQ12" i="11"/>
  <c r="AI12" i="11"/>
  <c r="AJ12" i="11"/>
  <c r="AL12" i="11"/>
  <c r="AP12" i="11"/>
  <c r="AS12" i="11"/>
  <c r="AT12" i="11"/>
  <c r="BR12" i="11"/>
  <c r="BD12" i="11"/>
  <c r="BE12" i="11"/>
  <c r="BG12" i="11"/>
  <c r="BK12" i="11"/>
  <c r="BN12" i="11"/>
  <c r="BO12" i="11"/>
  <c r="BT12" i="11"/>
  <c r="EQ12" i="11"/>
  <c r="CF12" i="11"/>
  <c r="CG12" i="11"/>
  <c r="CI12" i="11"/>
  <c r="CM12" i="11"/>
  <c r="CP12" i="11"/>
  <c r="CQ12" i="11"/>
  <c r="EI12" i="11"/>
  <c r="DA12" i="11"/>
  <c r="DB12" i="11"/>
  <c r="DD12" i="11"/>
  <c r="DH12" i="11"/>
  <c r="DK12" i="11"/>
  <c r="DL12" i="11"/>
  <c r="EJ12" i="11"/>
  <c r="DV12" i="11"/>
  <c r="DW12" i="11"/>
  <c r="DY12" i="11"/>
  <c r="EC12" i="11"/>
  <c r="EF12" i="11"/>
  <c r="EG12" i="11"/>
  <c r="EL12" i="11"/>
  <c r="ER12" i="11"/>
  <c r="ES12" i="11"/>
  <c r="N7" i="11"/>
  <c r="O7" i="11"/>
  <c r="Q7" i="11"/>
  <c r="U7" i="11"/>
  <c r="X7" i="11"/>
  <c r="Y7" i="11"/>
  <c r="BQ7" i="11"/>
  <c r="AI7" i="11"/>
  <c r="AJ7" i="11"/>
  <c r="AL7" i="11"/>
  <c r="AP7" i="11"/>
  <c r="AS7" i="11"/>
  <c r="AT7" i="11"/>
  <c r="BR7" i="11"/>
  <c r="BD7" i="11"/>
  <c r="BE7" i="11"/>
  <c r="BG7" i="11"/>
  <c r="BK7" i="11"/>
  <c r="BN7" i="11"/>
  <c r="BO7" i="11"/>
  <c r="BT7" i="11"/>
  <c r="EQ7" i="11"/>
  <c r="CF7" i="11"/>
  <c r="CG7" i="11"/>
  <c r="CI7" i="11"/>
  <c r="CM7" i="11"/>
  <c r="CP7" i="11"/>
  <c r="CQ7" i="11"/>
  <c r="EI7" i="11"/>
  <c r="DA7" i="11"/>
  <c r="DB7" i="11"/>
  <c r="DD7" i="11"/>
  <c r="DH7" i="11"/>
  <c r="DK7" i="11"/>
  <c r="DL7" i="11"/>
  <c r="EJ7" i="11"/>
  <c r="DV7" i="11"/>
  <c r="DW7" i="11"/>
  <c r="DY7" i="11"/>
  <c r="EC7" i="11"/>
  <c r="EF7" i="11"/>
  <c r="EG7" i="11"/>
  <c r="EL7" i="11"/>
  <c r="ER7" i="11"/>
  <c r="ES7" i="11"/>
  <c r="N10" i="11"/>
  <c r="O10" i="11"/>
  <c r="Q10" i="11"/>
  <c r="U10" i="11"/>
  <c r="X10" i="11"/>
  <c r="Y10" i="11"/>
  <c r="BQ10" i="11"/>
  <c r="AI10" i="11"/>
  <c r="AJ10" i="11"/>
  <c r="AL10" i="11"/>
  <c r="AP10" i="11"/>
  <c r="AS10" i="11"/>
  <c r="AT10" i="11"/>
  <c r="BR10" i="11"/>
  <c r="BD10" i="11"/>
  <c r="BE10" i="11"/>
  <c r="BG10" i="11"/>
  <c r="BK10" i="11"/>
  <c r="BN10" i="11"/>
  <c r="BO10" i="11"/>
  <c r="BT10" i="11"/>
  <c r="EQ10" i="11"/>
  <c r="CF10" i="11"/>
  <c r="CG10" i="11"/>
  <c r="CI10" i="11"/>
  <c r="CM10" i="11"/>
  <c r="CP10" i="11"/>
  <c r="CQ10" i="11"/>
  <c r="EI10" i="11"/>
  <c r="DA10" i="11"/>
  <c r="DB10" i="11"/>
  <c r="DD10" i="11"/>
  <c r="DH10" i="11"/>
  <c r="DK10" i="11"/>
  <c r="DL10" i="11"/>
  <c r="EJ10" i="11"/>
  <c r="DV10" i="11"/>
  <c r="DW10" i="11"/>
  <c r="DY10" i="11"/>
  <c r="EC10" i="11"/>
  <c r="EF10" i="11"/>
  <c r="EG10" i="11"/>
  <c r="EL10" i="11"/>
  <c r="ER10" i="11"/>
  <c r="ES10" i="11"/>
  <c r="ET8" i="11"/>
  <c r="ET10" i="11"/>
  <c r="ET7" i="11"/>
  <c r="ET12" i="11"/>
  <c r="ET13" i="11"/>
  <c r="ET11" i="11"/>
  <c r="ET9" i="11"/>
  <c r="EM8" i="11"/>
  <c r="EM10" i="11"/>
  <c r="EM7" i="11"/>
  <c r="EM12" i="11"/>
  <c r="EM13" i="11"/>
  <c r="EM11" i="11"/>
  <c r="EM9" i="11"/>
  <c r="BU8" i="11"/>
  <c r="BU10" i="11"/>
  <c r="BU7" i="11"/>
  <c r="BU12" i="11"/>
  <c r="BU13" i="11"/>
  <c r="BU11" i="11"/>
  <c r="BU9" i="11"/>
  <c r="M9" i="10"/>
  <c r="N9" i="10"/>
  <c r="P9" i="10"/>
  <c r="U9" i="10"/>
  <c r="V9" i="10"/>
  <c r="BH9" i="10"/>
  <c r="AE9" i="10"/>
  <c r="AF9" i="10"/>
  <c r="AH9" i="10"/>
  <c r="AM9" i="10"/>
  <c r="AN9" i="10"/>
  <c r="BI9" i="10"/>
  <c r="AW9" i="10"/>
  <c r="AX9" i="10"/>
  <c r="AZ9" i="10"/>
  <c r="BE9" i="10"/>
  <c r="BF9" i="10"/>
  <c r="BK9" i="10"/>
  <c r="M7" i="10"/>
  <c r="N7" i="10"/>
  <c r="P7" i="10"/>
  <c r="U7" i="10"/>
  <c r="V7" i="10"/>
  <c r="BH7" i="10"/>
  <c r="AE7" i="10"/>
  <c r="AF7" i="10"/>
  <c r="AH7" i="10"/>
  <c r="AM7" i="10"/>
  <c r="AN7" i="10"/>
  <c r="BI7" i="10"/>
  <c r="AW7" i="10"/>
  <c r="AX7" i="10"/>
  <c r="AZ7" i="10"/>
  <c r="BE7" i="10"/>
  <c r="BF7" i="10"/>
  <c r="BK7" i="10"/>
  <c r="M19" i="10"/>
  <c r="N19" i="10"/>
  <c r="P19" i="10"/>
  <c r="U19" i="10"/>
  <c r="V19" i="10"/>
  <c r="BH19" i="10"/>
  <c r="AE19" i="10"/>
  <c r="AF19" i="10"/>
  <c r="AH19" i="10"/>
  <c r="AM19" i="10"/>
  <c r="AN19" i="10"/>
  <c r="BI19" i="10"/>
  <c r="AW19" i="10"/>
  <c r="AX19" i="10"/>
  <c r="AZ19" i="10"/>
  <c r="BE19" i="10"/>
  <c r="BF19" i="10"/>
  <c r="BK19" i="10"/>
  <c r="M18" i="10"/>
  <c r="N18" i="10"/>
  <c r="P18" i="10"/>
  <c r="U18" i="10"/>
  <c r="V18" i="10"/>
  <c r="BH18" i="10"/>
  <c r="AE18" i="10"/>
  <c r="AF18" i="10"/>
  <c r="AH18" i="10"/>
  <c r="AM18" i="10"/>
  <c r="AN18" i="10"/>
  <c r="BI18" i="10"/>
  <c r="AW18" i="10"/>
  <c r="AX18" i="10"/>
  <c r="AZ18" i="10"/>
  <c r="BE18" i="10"/>
  <c r="BF18" i="10"/>
  <c r="BK18" i="10"/>
  <c r="M10" i="10"/>
  <c r="N10" i="10"/>
  <c r="P10" i="10"/>
  <c r="U10" i="10"/>
  <c r="V10" i="10"/>
  <c r="BH10" i="10"/>
  <c r="AE10" i="10"/>
  <c r="AF10" i="10"/>
  <c r="AH10" i="10"/>
  <c r="AM10" i="10"/>
  <c r="AN10" i="10"/>
  <c r="BI10" i="10"/>
  <c r="AW10" i="10"/>
  <c r="AX10" i="10"/>
  <c r="AZ10" i="10"/>
  <c r="BE10" i="10"/>
  <c r="BF10" i="10"/>
  <c r="BK10" i="10"/>
  <c r="M13" i="10"/>
  <c r="N13" i="10"/>
  <c r="P13" i="10"/>
  <c r="U13" i="10"/>
  <c r="V13" i="10"/>
  <c r="BH13" i="10"/>
  <c r="AE13" i="10"/>
  <c r="AF13" i="10"/>
  <c r="AH13" i="10"/>
  <c r="AM13" i="10"/>
  <c r="AN13" i="10"/>
  <c r="BI13" i="10"/>
  <c r="AW13" i="10"/>
  <c r="AX13" i="10"/>
  <c r="AZ13" i="10"/>
  <c r="BE13" i="10"/>
  <c r="BF13" i="10"/>
  <c r="BK13" i="10"/>
  <c r="M15" i="10"/>
  <c r="N15" i="10"/>
  <c r="P15" i="10"/>
  <c r="U15" i="10"/>
  <c r="V15" i="10"/>
  <c r="BH15" i="10"/>
  <c r="AE15" i="10"/>
  <c r="AF15" i="10"/>
  <c r="AH15" i="10"/>
  <c r="AM15" i="10"/>
  <c r="AN15" i="10"/>
  <c r="BI15" i="10"/>
  <c r="AW15" i="10"/>
  <c r="AX15" i="10"/>
  <c r="AZ15" i="10"/>
  <c r="BE15" i="10"/>
  <c r="BF15" i="10"/>
  <c r="BK15" i="10"/>
  <c r="M11" i="10"/>
  <c r="N11" i="10"/>
  <c r="P11" i="10"/>
  <c r="U11" i="10"/>
  <c r="V11" i="10"/>
  <c r="BH11" i="10"/>
  <c r="AE11" i="10"/>
  <c r="AF11" i="10"/>
  <c r="AH11" i="10"/>
  <c r="AM11" i="10"/>
  <c r="AN11" i="10"/>
  <c r="BI11" i="10"/>
  <c r="AW11" i="10"/>
  <c r="AX11" i="10"/>
  <c r="AZ11" i="10"/>
  <c r="BE11" i="10"/>
  <c r="BF11" i="10"/>
  <c r="BK11" i="10"/>
  <c r="M12" i="10"/>
  <c r="N12" i="10"/>
  <c r="P12" i="10"/>
  <c r="U12" i="10"/>
  <c r="V12" i="10"/>
  <c r="BH12" i="10"/>
  <c r="AE12" i="10"/>
  <c r="AF12" i="10"/>
  <c r="AH12" i="10"/>
  <c r="AM12" i="10"/>
  <c r="AN12" i="10"/>
  <c r="BI12" i="10"/>
  <c r="AW12" i="10"/>
  <c r="AX12" i="10"/>
  <c r="AZ12" i="10"/>
  <c r="BE12" i="10"/>
  <c r="BF12" i="10"/>
  <c r="BK12" i="10"/>
  <c r="M16" i="10"/>
  <c r="N16" i="10"/>
  <c r="P16" i="10"/>
  <c r="U16" i="10"/>
  <c r="V16" i="10"/>
  <c r="BH16" i="10"/>
  <c r="AE16" i="10"/>
  <c r="AF16" i="10"/>
  <c r="AH16" i="10"/>
  <c r="AM16" i="10"/>
  <c r="AN16" i="10"/>
  <c r="BI16" i="10"/>
  <c r="AW16" i="10"/>
  <c r="AX16" i="10"/>
  <c r="AZ16" i="10"/>
  <c r="BE16" i="10"/>
  <c r="BF16" i="10"/>
  <c r="BK16" i="10"/>
  <c r="M20" i="10"/>
  <c r="N20" i="10"/>
  <c r="P20" i="10"/>
  <c r="U20" i="10"/>
  <c r="V20" i="10"/>
  <c r="BH20" i="10"/>
  <c r="AE20" i="10"/>
  <c r="AF20" i="10"/>
  <c r="AH20" i="10"/>
  <c r="AM20" i="10"/>
  <c r="AN20" i="10"/>
  <c r="BI20" i="10"/>
  <c r="AW20" i="10"/>
  <c r="AX20" i="10"/>
  <c r="AZ20" i="10"/>
  <c r="BE20" i="10"/>
  <c r="BF20" i="10"/>
  <c r="BK20" i="10"/>
  <c r="M14" i="10"/>
  <c r="N14" i="10"/>
  <c r="P14" i="10"/>
  <c r="U14" i="10"/>
  <c r="V14" i="10"/>
  <c r="BH14" i="10"/>
  <c r="AE14" i="10"/>
  <c r="AF14" i="10"/>
  <c r="AH14" i="10"/>
  <c r="AM14" i="10"/>
  <c r="AN14" i="10"/>
  <c r="BI14" i="10"/>
  <c r="AW14" i="10"/>
  <c r="AX14" i="10"/>
  <c r="AZ14" i="10"/>
  <c r="BE14" i="10"/>
  <c r="BF14" i="10"/>
  <c r="BK14" i="10"/>
  <c r="M17" i="10"/>
  <c r="N17" i="10"/>
  <c r="P17" i="10"/>
  <c r="U17" i="10"/>
  <c r="V17" i="10"/>
  <c r="BH17" i="10"/>
  <c r="AE17" i="10"/>
  <c r="AF17" i="10"/>
  <c r="AH17" i="10"/>
  <c r="AM17" i="10"/>
  <c r="AN17" i="10"/>
  <c r="BI17" i="10"/>
  <c r="AW17" i="10"/>
  <c r="AX17" i="10"/>
  <c r="AZ17" i="10"/>
  <c r="BE17" i="10"/>
  <c r="BF17" i="10"/>
  <c r="BK17" i="10"/>
  <c r="M8" i="10"/>
  <c r="N8" i="10"/>
  <c r="P8" i="10"/>
  <c r="U8" i="10"/>
  <c r="V8" i="10"/>
  <c r="BH8" i="10"/>
  <c r="AE8" i="10"/>
  <c r="AF8" i="10"/>
  <c r="AH8" i="10"/>
  <c r="AM8" i="10"/>
  <c r="AN8" i="10"/>
  <c r="BI8" i="10"/>
  <c r="AW8" i="10"/>
  <c r="AX8" i="10"/>
  <c r="AZ8" i="10"/>
  <c r="BE8" i="10"/>
  <c r="BF8" i="10"/>
  <c r="BK8" i="10"/>
  <c r="H10" i="8"/>
  <c r="R10" i="8"/>
  <c r="L10" i="8"/>
  <c r="S10" i="8"/>
  <c r="P10" i="8"/>
  <c r="U10" i="8"/>
  <c r="H16" i="8"/>
  <c r="R16" i="8"/>
  <c r="L16" i="8"/>
  <c r="S16" i="8"/>
  <c r="P16" i="8"/>
  <c r="U16" i="8"/>
  <c r="H14" i="8"/>
  <c r="R14" i="8"/>
  <c r="L14" i="8"/>
  <c r="S14" i="8"/>
  <c r="P14" i="8"/>
  <c r="U14" i="8"/>
  <c r="H18" i="8"/>
  <c r="R18" i="8"/>
  <c r="L18" i="8"/>
  <c r="S18" i="8"/>
  <c r="P18" i="8"/>
  <c r="U18" i="8"/>
  <c r="H12" i="8"/>
  <c r="R12" i="8"/>
  <c r="L12" i="8"/>
  <c r="S12" i="8"/>
  <c r="P12" i="8"/>
  <c r="U12" i="8"/>
  <c r="H20" i="8"/>
  <c r="R20" i="8"/>
  <c r="L20" i="8"/>
  <c r="S20" i="8"/>
  <c r="P20" i="8"/>
  <c r="U20" i="8"/>
  <c r="H8" i="8"/>
  <c r="R8" i="8"/>
  <c r="L8" i="8"/>
  <c r="S8" i="8"/>
  <c r="P8" i="8"/>
  <c r="U8" i="8"/>
  <c r="H10" i="7"/>
  <c r="R10" i="7"/>
  <c r="L10" i="7"/>
  <c r="S10" i="7"/>
  <c r="P10" i="7"/>
  <c r="U10" i="7"/>
  <c r="H14" i="7"/>
  <c r="R14" i="7"/>
  <c r="L14" i="7"/>
  <c r="S14" i="7"/>
  <c r="P14" i="7"/>
  <c r="U14" i="7"/>
  <c r="H8" i="7"/>
  <c r="R8" i="7"/>
  <c r="L8" i="7"/>
  <c r="S8" i="7"/>
  <c r="P8" i="7"/>
  <c r="U8" i="7"/>
  <c r="H12" i="7"/>
  <c r="R12" i="7"/>
  <c r="L12" i="7"/>
  <c r="S12" i="7"/>
  <c r="P12" i="7"/>
  <c r="U12" i="7"/>
  <c r="H16" i="7"/>
  <c r="R16" i="7"/>
  <c r="L16" i="7"/>
  <c r="S16" i="7"/>
  <c r="P16" i="7"/>
  <c r="U16" i="7"/>
  <c r="H18" i="7"/>
  <c r="R18" i="7"/>
  <c r="L18" i="7"/>
  <c r="S18" i="7"/>
  <c r="P18" i="7"/>
  <c r="U18" i="7"/>
  <c r="BB8" i="6"/>
  <c r="AU8" i="6"/>
  <c r="AV8" i="6"/>
  <c r="AX8" i="6"/>
  <c r="BC8" i="6"/>
  <c r="AK8" i="6"/>
  <c r="AD8" i="6"/>
  <c r="AE8" i="6"/>
  <c r="AG8" i="6"/>
  <c r="AL8" i="6"/>
  <c r="BF8" i="6"/>
  <c r="T8" i="6"/>
  <c r="M8" i="6"/>
  <c r="N8" i="6"/>
  <c r="P8" i="6"/>
  <c r="U8" i="6"/>
  <c r="BE8" i="6"/>
  <c r="BB15" i="6"/>
  <c r="AU15" i="6"/>
  <c r="AV15" i="6"/>
  <c r="AX15" i="6"/>
  <c r="BC15" i="6"/>
  <c r="AK15" i="6"/>
  <c r="AD15" i="6"/>
  <c r="AE15" i="6"/>
  <c r="AG15" i="6"/>
  <c r="AL15" i="6"/>
  <c r="BF15" i="6"/>
  <c r="T15" i="6"/>
  <c r="M15" i="6"/>
  <c r="N15" i="6"/>
  <c r="P15" i="6"/>
  <c r="U15" i="6"/>
  <c r="BE15" i="6"/>
  <c r="BB11" i="6"/>
  <c r="AU11" i="6"/>
  <c r="AV11" i="6"/>
  <c r="AX11" i="6"/>
  <c r="BC11" i="6"/>
  <c r="AK11" i="6"/>
  <c r="AD11" i="6"/>
  <c r="AE11" i="6"/>
  <c r="AG11" i="6"/>
  <c r="AL11" i="6"/>
  <c r="BF11" i="6"/>
  <c r="T11" i="6"/>
  <c r="M11" i="6"/>
  <c r="N11" i="6"/>
  <c r="P11" i="6"/>
  <c r="U11" i="6"/>
  <c r="BE11" i="6"/>
  <c r="BH11" i="6"/>
  <c r="BB7" i="6"/>
  <c r="AU7" i="6"/>
  <c r="AV7" i="6"/>
  <c r="AX7" i="6"/>
  <c r="BC7" i="6"/>
  <c r="AK7" i="6"/>
  <c r="AD7" i="6"/>
  <c r="AE7" i="6"/>
  <c r="AG7" i="6"/>
  <c r="AL7" i="6"/>
  <c r="BF7" i="6"/>
  <c r="T7" i="6"/>
  <c r="M7" i="6"/>
  <c r="N7" i="6"/>
  <c r="P7" i="6"/>
  <c r="U7" i="6"/>
  <c r="BE7" i="6"/>
  <c r="BB9" i="6"/>
  <c r="AU9" i="6"/>
  <c r="AV9" i="6"/>
  <c r="AX9" i="6"/>
  <c r="BC9" i="6"/>
  <c r="AK9" i="6"/>
  <c r="AD9" i="6"/>
  <c r="AE9" i="6"/>
  <c r="AG9" i="6"/>
  <c r="AL9" i="6"/>
  <c r="BF9" i="6"/>
  <c r="T9" i="6"/>
  <c r="M9" i="6"/>
  <c r="N9" i="6"/>
  <c r="P9" i="6"/>
  <c r="U9" i="6"/>
  <c r="BE9" i="6"/>
  <c r="BB10" i="6"/>
  <c r="AU10" i="6"/>
  <c r="AV10" i="6"/>
  <c r="AX10" i="6"/>
  <c r="BC10" i="6"/>
  <c r="AK10" i="6"/>
  <c r="AD10" i="6"/>
  <c r="AE10" i="6"/>
  <c r="AG10" i="6"/>
  <c r="AL10" i="6"/>
  <c r="BF10" i="6"/>
  <c r="T10" i="6"/>
  <c r="M10" i="6"/>
  <c r="N10" i="6"/>
  <c r="P10" i="6"/>
  <c r="U10" i="6"/>
  <c r="BE10" i="6"/>
  <c r="BB14" i="6"/>
  <c r="AU14" i="6"/>
  <c r="AV14" i="6"/>
  <c r="AX14" i="6"/>
  <c r="BC14" i="6"/>
  <c r="AK14" i="6"/>
  <c r="AD14" i="6"/>
  <c r="AE14" i="6"/>
  <c r="AG14" i="6"/>
  <c r="AL14" i="6"/>
  <c r="BF14" i="6"/>
  <c r="T14" i="6"/>
  <c r="M14" i="6"/>
  <c r="N14" i="6"/>
  <c r="P14" i="6"/>
  <c r="U14" i="6"/>
  <c r="BE14" i="6"/>
  <c r="BH14" i="6"/>
  <c r="BB13" i="6"/>
  <c r="AU13" i="6"/>
  <c r="AV13" i="6"/>
  <c r="AX13" i="6"/>
  <c r="AK13" i="6"/>
  <c r="AD13" i="6"/>
  <c r="AE13" i="6"/>
  <c r="AG13" i="6"/>
  <c r="AL13" i="6"/>
  <c r="BF13" i="6"/>
  <c r="T13" i="6"/>
  <c r="M13" i="6"/>
  <c r="N13" i="6"/>
  <c r="P13" i="6"/>
  <c r="U13" i="6"/>
  <c r="BE13" i="6"/>
  <c r="BB7" i="5"/>
  <c r="AV7" i="5"/>
  <c r="AW7" i="5"/>
  <c r="AX7" i="5"/>
  <c r="BC7" i="5"/>
  <c r="BB9" i="5"/>
  <c r="AV9" i="5"/>
  <c r="AW9" i="5"/>
  <c r="AX9" i="5"/>
  <c r="BC9" i="5"/>
  <c r="BB10" i="5"/>
  <c r="AV10" i="5"/>
  <c r="AW10" i="5"/>
  <c r="AX10" i="5"/>
  <c r="BC10" i="5"/>
  <c r="BE13" i="3"/>
  <c r="AM13" i="3"/>
  <c r="U13" i="3"/>
  <c r="AW12" i="3"/>
  <c r="AE12" i="3"/>
  <c r="M12" i="3"/>
  <c r="AW11" i="3"/>
  <c r="AE11" i="3"/>
  <c r="M11" i="3"/>
  <c r="AW10" i="3"/>
  <c r="AE10" i="3"/>
  <c r="M10" i="3"/>
  <c r="AW9" i="3"/>
  <c r="AE9" i="3"/>
  <c r="M9" i="3"/>
  <c r="AW8" i="3"/>
  <c r="AE8" i="3"/>
  <c r="M8" i="3"/>
  <c r="AW7" i="3"/>
  <c r="AE7" i="3"/>
  <c r="M7" i="3"/>
  <c r="BH20" i="2"/>
  <c r="AO20" i="2"/>
  <c r="V20" i="2"/>
  <c r="AZ19" i="2"/>
  <c r="AZ18" i="2"/>
  <c r="AZ17" i="2"/>
  <c r="AZ16" i="2"/>
  <c r="AZ14" i="2"/>
  <c r="AZ15" i="2"/>
  <c r="AZ20" i="2"/>
  <c r="BA20" i="2"/>
  <c r="BC20" i="2"/>
  <c r="BI20" i="2"/>
  <c r="AJ20" i="2"/>
  <c r="AP20" i="2"/>
  <c r="BL20" i="2"/>
  <c r="Q20" i="2"/>
  <c r="W20" i="2"/>
  <c r="BK20" i="2"/>
  <c r="BN20" i="2"/>
  <c r="M13" i="3"/>
  <c r="N13" i="3"/>
  <c r="P13" i="3"/>
  <c r="V13" i="3"/>
  <c r="BH13" i="3"/>
  <c r="W2" i="20"/>
  <c r="W1" i="20"/>
  <c r="T2" i="16"/>
  <c r="T1" i="16"/>
  <c r="T2" i="15"/>
  <c r="T1" i="15"/>
  <c r="T2" i="14"/>
  <c r="T1" i="14"/>
  <c r="T2" i="13"/>
  <c r="T1" i="13"/>
  <c r="T2" i="12"/>
  <c r="T1" i="12"/>
  <c r="V2" i="8"/>
  <c r="V1" i="8"/>
  <c r="P1" i="8"/>
  <c r="L1" i="8"/>
  <c r="H1" i="8"/>
  <c r="V2" i="7"/>
  <c r="V1" i="7"/>
  <c r="P1" i="7"/>
  <c r="L1" i="7"/>
  <c r="H1" i="7"/>
  <c r="H8" i="9"/>
  <c r="K8" i="9"/>
  <c r="L8" i="9"/>
  <c r="AD8" i="9"/>
  <c r="P8" i="9"/>
  <c r="S8" i="9"/>
  <c r="T8" i="9"/>
  <c r="AE8" i="9"/>
  <c r="X8" i="9"/>
  <c r="AA8" i="9"/>
  <c r="AB8" i="9"/>
  <c r="AG8" i="9"/>
  <c r="AH2" i="9"/>
  <c r="AH1" i="9"/>
  <c r="X1" i="9"/>
  <c r="P1" i="9"/>
  <c r="H1" i="9"/>
  <c r="U27" i="19"/>
  <c r="V27" i="19"/>
  <c r="BH27" i="19"/>
  <c r="AM27" i="19"/>
  <c r="AN27" i="19"/>
  <c r="BI27" i="19"/>
  <c r="BE27" i="19"/>
  <c r="BF27" i="19"/>
  <c r="BK27" i="19"/>
  <c r="AX21" i="19"/>
  <c r="AX22" i="19"/>
  <c r="AX23" i="19"/>
  <c r="AX24" i="19"/>
  <c r="AX25" i="19"/>
  <c r="AX26" i="19"/>
  <c r="AX27" i="19"/>
  <c r="AY27" i="19"/>
  <c r="AF21" i="19"/>
  <c r="AF22" i="19"/>
  <c r="AF23" i="19"/>
  <c r="AF24" i="19"/>
  <c r="AF25" i="19"/>
  <c r="AF26" i="19"/>
  <c r="AF27" i="19"/>
  <c r="AG27" i="19"/>
  <c r="N21" i="19"/>
  <c r="N22" i="19"/>
  <c r="N23" i="19"/>
  <c r="N24" i="19"/>
  <c r="N25" i="19"/>
  <c r="N26" i="19"/>
  <c r="N27" i="19"/>
  <c r="O27" i="19"/>
  <c r="BL2" i="19"/>
  <c r="BL1" i="19"/>
  <c r="AR1" i="19"/>
  <c r="Z1" i="19"/>
  <c r="H1" i="19"/>
  <c r="Q13" i="2"/>
  <c r="V13" i="2"/>
  <c r="W13" i="2"/>
  <c r="BK13" i="2"/>
  <c r="AJ13" i="2"/>
  <c r="AO13" i="2"/>
  <c r="AP13" i="2"/>
  <c r="BL13" i="2"/>
  <c r="AZ7" i="2"/>
  <c r="AZ8" i="2"/>
  <c r="AZ9" i="2"/>
  <c r="AZ10" i="2"/>
  <c r="AZ11" i="2"/>
  <c r="AZ12" i="2"/>
  <c r="AZ13" i="2"/>
  <c r="BA13" i="2"/>
  <c r="BC13" i="2"/>
  <c r="BH13" i="2"/>
  <c r="BI13" i="2"/>
  <c r="BN13" i="2"/>
  <c r="BO2" i="2"/>
  <c r="BO1" i="2"/>
  <c r="AT1" i="2"/>
  <c r="AA1" i="2"/>
  <c r="H1" i="2"/>
  <c r="AE13" i="3"/>
  <c r="AF13" i="3"/>
  <c r="AH13" i="3"/>
  <c r="AN13" i="3"/>
  <c r="BI13" i="3"/>
  <c r="AW13" i="3"/>
  <c r="AX13" i="3"/>
  <c r="AZ13" i="3"/>
  <c r="BF13" i="3"/>
  <c r="BK13" i="3"/>
  <c r="P20" i="3"/>
  <c r="U20" i="3"/>
  <c r="V20" i="3"/>
  <c r="BH20" i="3"/>
  <c r="AH20" i="3"/>
  <c r="AM20" i="3"/>
  <c r="AN20" i="3"/>
  <c r="BI20" i="3"/>
  <c r="AW14" i="3"/>
  <c r="AW15" i="3"/>
  <c r="AW16" i="3"/>
  <c r="AW17" i="3"/>
  <c r="AW18" i="3"/>
  <c r="AW19" i="3"/>
  <c r="AW20" i="3"/>
  <c r="AX20" i="3"/>
  <c r="AZ20" i="3"/>
  <c r="BE20" i="3"/>
  <c r="BF20" i="3"/>
  <c r="BK20" i="3"/>
  <c r="BL2" i="3"/>
  <c r="BL1" i="3"/>
  <c r="AR1" i="3"/>
  <c r="Z1" i="3"/>
  <c r="H1" i="3"/>
  <c r="AV8" i="5"/>
  <c r="AW8" i="5"/>
  <c r="AX8" i="5"/>
  <c r="BB8" i="5"/>
  <c r="BC8" i="5"/>
  <c r="BI2" i="5"/>
  <c r="BI1" i="5"/>
  <c r="AP1" i="5"/>
  <c r="Y1" i="5"/>
  <c r="H1" i="5"/>
  <c r="BI2" i="17"/>
  <c r="BI1" i="17"/>
  <c r="AP1" i="17"/>
  <c r="Y1" i="17"/>
  <c r="H1" i="17"/>
  <c r="BL2" i="18"/>
  <c r="BL1" i="18"/>
  <c r="AR1" i="18"/>
  <c r="Z1" i="18"/>
  <c r="H1" i="18"/>
  <c r="BH8" i="6"/>
  <c r="M12" i="6"/>
  <c r="N12" i="6"/>
  <c r="P12" i="6"/>
  <c r="T12" i="6"/>
  <c r="U12" i="6"/>
  <c r="BE12" i="6"/>
  <c r="AD12" i="6"/>
  <c r="AE12" i="6"/>
  <c r="AG12" i="6"/>
  <c r="AK12" i="6"/>
  <c r="AL12" i="6"/>
  <c r="BF12" i="6"/>
  <c r="AU12" i="6"/>
  <c r="AV12" i="6"/>
  <c r="AX12" i="6"/>
  <c r="BB12" i="6"/>
  <c r="BC12" i="6"/>
  <c r="BH12" i="6"/>
  <c r="BC13" i="6"/>
  <c r="BH13" i="6"/>
  <c r="BH10" i="6"/>
  <c r="BH9" i="6"/>
  <c r="BH7" i="6"/>
  <c r="BH15" i="6"/>
  <c r="BI8" i="6"/>
  <c r="BI11" i="6"/>
  <c r="BI7" i="6"/>
  <c r="BI9" i="6"/>
  <c r="BI10" i="6"/>
  <c r="BI12" i="6"/>
  <c r="BI2" i="6"/>
  <c r="BI1" i="6"/>
  <c r="AP1" i="6"/>
  <c r="Y1" i="6"/>
  <c r="H1" i="6"/>
  <c r="BL2" i="10"/>
  <c r="BL1" i="10"/>
  <c r="AR1" i="10"/>
  <c r="Z1" i="10"/>
  <c r="H1" i="10"/>
  <c r="ET2" i="11"/>
  <c r="EM2" i="11"/>
  <c r="BU2" i="11"/>
  <c r="ET1" i="11"/>
  <c r="EM1" i="11"/>
  <c r="DP1" i="11"/>
  <c r="CU1" i="11"/>
  <c r="BZ1" i="11"/>
  <c r="BU1" i="11"/>
  <c r="AX1" i="11"/>
  <c r="AC1" i="11"/>
  <c r="H1" i="11"/>
  <c r="AJ7" i="4"/>
  <c r="AM7" i="4"/>
  <c r="EB7" i="4"/>
  <c r="BT7" i="4"/>
  <c r="BW7" i="4"/>
  <c r="EC7" i="4"/>
  <c r="DD7" i="4"/>
  <c r="DG7" i="4"/>
  <c r="EE7" i="4"/>
  <c r="EF7" i="4"/>
  <c r="X7" i="4"/>
  <c r="Y7" i="4"/>
  <c r="AC7" i="4"/>
  <c r="AE7" i="4"/>
  <c r="AF7" i="4"/>
  <c r="DV7" i="4"/>
  <c r="BH7" i="4"/>
  <c r="BI7" i="4"/>
  <c r="BM7" i="4"/>
  <c r="BO7" i="4"/>
  <c r="BP7" i="4"/>
  <c r="DW7" i="4"/>
  <c r="CR7" i="4"/>
  <c r="CS7" i="4"/>
  <c r="CW7" i="4"/>
  <c r="CY7" i="4"/>
  <c r="CZ7" i="4"/>
  <c r="DY7" i="4"/>
  <c r="DZ7" i="4"/>
  <c r="N7" i="4"/>
  <c r="O7" i="4"/>
  <c r="Q7" i="4"/>
  <c r="DP7" i="4"/>
  <c r="AX7" i="4"/>
  <c r="AY7" i="4"/>
  <c r="BA7" i="4"/>
  <c r="DQ7" i="4"/>
  <c r="CH7" i="4"/>
  <c r="CI7" i="4"/>
  <c r="CK7" i="4"/>
  <c r="DS7" i="4"/>
  <c r="DT7" i="4"/>
  <c r="AN7" i="4"/>
  <c r="DJ7" i="4"/>
  <c r="BX7" i="4"/>
  <c r="DK7" i="4"/>
  <c r="DH7" i="4"/>
  <c r="DM7" i="4"/>
  <c r="DN7" i="4"/>
  <c r="EF2" i="4"/>
  <c r="DZ2" i="4"/>
  <c r="DT2" i="4"/>
  <c r="DN2" i="4"/>
  <c r="EF1" i="4"/>
  <c r="DZ1" i="4"/>
  <c r="DT1" i="4"/>
  <c r="DN1" i="4"/>
  <c r="DD1" i="4"/>
  <c r="CO1" i="4"/>
  <c r="CB1" i="4"/>
  <c r="BT1" i="4"/>
  <c r="BE1" i="4"/>
  <c r="AR1" i="4"/>
  <c r="AJ1" i="4"/>
  <c r="U1" i="4"/>
  <c r="H1" i="4"/>
</calcChain>
</file>

<file path=xl/sharedStrings.xml><?xml version="1.0" encoding="utf-8"?>
<sst xmlns="http://schemas.openxmlformats.org/spreadsheetml/2006/main" count="1959" uniqueCount="242">
  <si>
    <t>SHVT "Vaulting with the Cowboys"</t>
  </si>
  <si>
    <t>Judge at A:</t>
  </si>
  <si>
    <t>Chris Wicks</t>
  </si>
  <si>
    <t>Judge at B:</t>
  </si>
  <si>
    <t>Judge at C:</t>
  </si>
  <si>
    <t>Christmas 2015 Competition</t>
  </si>
  <si>
    <t>Robyn Bruderer</t>
  </si>
  <si>
    <t>Open Individual (Female)</t>
  </si>
  <si>
    <t>Class: 1</t>
  </si>
  <si>
    <t>COMBINED</t>
  </si>
  <si>
    <t>COMPULSORIES</t>
  </si>
  <si>
    <t>TECHNICAL TEST</t>
  </si>
  <si>
    <t>FREESTYLE</t>
  </si>
  <si>
    <t>TECHNICAL TEST - Elements</t>
  </si>
  <si>
    <t>TECHNICAL TEST - A&amp;P</t>
  </si>
  <si>
    <t>TOTAL</t>
  </si>
  <si>
    <t>Judges' Scores</t>
  </si>
  <si>
    <t>Final</t>
  </si>
  <si>
    <t>Test</t>
  </si>
  <si>
    <t>No.</t>
  </si>
  <si>
    <t>Vaulter</t>
  </si>
  <si>
    <t>Horse</t>
  </si>
  <si>
    <t>Lunger</t>
  </si>
  <si>
    <t>Club</t>
  </si>
  <si>
    <t>V'ltOn</t>
  </si>
  <si>
    <t>Flag</t>
  </si>
  <si>
    <t>Mill</t>
  </si>
  <si>
    <t>S Fwd</t>
  </si>
  <si>
    <t>S Bwd</t>
  </si>
  <si>
    <t>Stand</t>
  </si>
  <si>
    <t>Fl. 1</t>
  </si>
  <si>
    <t>Fl. 2</t>
  </si>
  <si>
    <t>Sub</t>
  </si>
  <si>
    <t>Ex Sc</t>
  </si>
  <si>
    <t>Score</t>
  </si>
  <si>
    <t>Jump f'ce</t>
  </si>
  <si>
    <t>Co-ord</t>
  </si>
  <si>
    <t>Supple</t>
  </si>
  <si>
    <t>Balance</t>
  </si>
  <si>
    <t>Strength</t>
  </si>
  <si>
    <t>Sum</t>
  </si>
  <si>
    <t>Perf</t>
  </si>
  <si>
    <t>Art</t>
  </si>
  <si>
    <t>Diff.</t>
  </si>
  <si>
    <t>Tech</t>
  </si>
  <si>
    <t>SCORE</t>
  </si>
  <si>
    <t>A</t>
  </si>
  <si>
    <t>B</t>
  </si>
  <si>
    <t>C</t>
  </si>
  <si>
    <t>Place</t>
  </si>
  <si>
    <t>Ranking</t>
  </si>
  <si>
    <t>Ruth Skrzypek</t>
  </si>
  <si>
    <t>WP COGNAC</t>
  </si>
  <si>
    <t>Kerri Wilson</t>
  </si>
  <si>
    <t>NEQC</t>
  </si>
  <si>
    <t>Advanced Individual</t>
  </si>
  <si>
    <t>Class: 3</t>
  </si>
  <si>
    <t>ROUND 1</t>
  </si>
  <si>
    <t>ROUND 2</t>
  </si>
  <si>
    <t>Actual</t>
  </si>
  <si>
    <t>Score for Round</t>
  </si>
  <si>
    <t>FINAL</t>
  </si>
  <si>
    <t>Bas S</t>
  </si>
  <si>
    <t>SwOff</t>
  </si>
  <si>
    <t>Sarah Grayson</t>
  </si>
  <si>
    <t>GRAND SAM</t>
  </si>
  <si>
    <t>Hannah Dodd</t>
  </si>
  <si>
    <t>Sydney VG</t>
  </si>
  <si>
    <t>Emily Jones</t>
  </si>
  <si>
    <t>KINGSTON LEGATO</t>
  </si>
  <si>
    <t>Lyn Lynch</t>
  </si>
  <si>
    <t>Eliza Wark-Chapman</t>
  </si>
  <si>
    <t>Central West</t>
  </si>
  <si>
    <t>Marama Salter</t>
  </si>
  <si>
    <t>SERENDIPITY SCARLET</t>
  </si>
  <si>
    <t>Sharna Kirkham</t>
  </si>
  <si>
    <t>Hunter Valley</t>
  </si>
  <si>
    <t>Nicole Collett</t>
  </si>
  <si>
    <t>Melissa-Jane Thompson</t>
  </si>
  <si>
    <t xml:space="preserve">	KING TOBLERONE</t>
  </si>
  <si>
    <t>Nikki Connor</t>
  </si>
  <si>
    <t>Equiste</t>
  </si>
  <si>
    <t>Rhiannon Webb</t>
  </si>
  <si>
    <t>Intermediate Individual</t>
  </si>
  <si>
    <t>Class: 5 &amp; 6</t>
  </si>
  <si>
    <t>Sw fw</t>
  </si>
  <si>
    <t>1/2 Mill</t>
  </si>
  <si>
    <t>Sw bw</t>
  </si>
  <si>
    <t>Bella Napthali</t>
  </si>
  <si>
    <t>EP MORGAN</t>
  </si>
  <si>
    <t xml:space="preserve"> Kerri Wilson</t>
  </si>
  <si>
    <t>Southern Highl'ds</t>
  </si>
  <si>
    <t>Ginger Kennett-McLaughlin</t>
  </si>
  <si>
    <t xml:space="preserve"> Kerri Wilson </t>
  </si>
  <si>
    <t>Lachlan Ray            M</t>
  </si>
  <si>
    <t>1st - Class 6</t>
  </si>
  <si>
    <t>Elyssa Ohanlon</t>
  </si>
  <si>
    <t>Riva Pietersz</t>
  </si>
  <si>
    <t>Ebony-Jade Dark</t>
  </si>
  <si>
    <t>Martine Fogg</t>
  </si>
  <si>
    <t>Bronagh Miskelly</t>
  </si>
  <si>
    <t>LOUIS</t>
  </si>
  <si>
    <t>Rebecca Howard</t>
  </si>
  <si>
    <t>Eloise Tate</t>
  </si>
  <si>
    <t>Jamie Haste            M</t>
  </si>
  <si>
    <t>2nd - Class 6</t>
  </si>
  <si>
    <t>Claire Begg</t>
  </si>
  <si>
    <t>KING TOBLERONE</t>
  </si>
  <si>
    <t>Ruby Kennett-McLaughlin</t>
  </si>
  <si>
    <t>Kelsea Haste</t>
  </si>
  <si>
    <t>Krystle Lander</t>
  </si>
  <si>
    <t>Novice Individual Canter/Walk</t>
  </si>
  <si>
    <t>Class: 7</t>
  </si>
  <si>
    <t>Fleur Sykes</t>
  </si>
  <si>
    <t>Poppy Loveland</t>
  </si>
  <si>
    <t>SPIRITOSO</t>
  </si>
  <si>
    <t>Rachael Mackey</t>
  </si>
  <si>
    <t>Tegan Davis</t>
  </si>
  <si>
    <t>Ainsley Fraser</t>
  </si>
  <si>
    <t>Heyam Hattab</t>
  </si>
  <si>
    <t>Mei Davey</t>
  </si>
  <si>
    <t>Bronte Fletcher</t>
  </si>
  <si>
    <t>Brianna Mckee</t>
  </si>
  <si>
    <t>Scratched</t>
  </si>
  <si>
    <t>Jenny Scott</t>
  </si>
  <si>
    <t>Pre-Novice Individual Canter/Walk</t>
  </si>
  <si>
    <t>Class: 9</t>
  </si>
  <si>
    <t>1/2 Fl</t>
  </si>
  <si>
    <t>Plank</t>
  </si>
  <si>
    <t>In Seat</t>
  </si>
  <si>
    <t>Out S</t>
  </si>
  <si>
    <t>Kneel</t>
  </si>
  <si>
    <t>V'ltOf</t>
  </si>
  <si>
    <t>Lydia George</t>
  </si>
  <si>
    <t>Trista Mitchell</t>
  </si>
  <si>
    <t>Ebony Dark</t>
  </si>
  <si>
    <t>Charlotte Lee</t>
  </si>
  <si>
    <t xml:space="preserve">Kerri Wilson </t>
  </si>
  <si>
    <t>Grace Tyson</t>
  </si>
  <si>
    <t>Breanna Trappel</t>
  </si>
  <si>
    <t>Ceridwen Fenemore</t>
  </si>
  <si>
    <t>Indianah Robbins</t>
  </si>
  <si>
    <t>Caitlin Fraser</t>
  </si>
  <si>
    <t>Claire Stevens</t>
  </si>
  <si>
    <t>Ivy Sykes</t>
  </si>
  <si>
    <t>Preliminary Individual Walk</t>
  </si>
  <si>
    <t>Class: 10A</t>
  </si>
  <si>
    <t>10 years and under</t>
  </si>
  <si>
    <t>Eden Kautz</t>
  </si>
  <si>
    <t>DVZ WINSTON</t>
    <phoneticPr fontId="0" type="noConversion"/>
  </si>
  <si>
    <t>Georgie Kennett</t>
    <phoneticPr fontId="0" type="noConversion"/>
  </si>
  <si>
    <t>Olivia Romano</t>
  </si>
  <si>
    <t>SPRINGFIELD COMMANDER</t>
  </si>
  <si>
    <t>Sally Paragalli</t>
  </si>
  <si>
    <t>Jordan Uecker</t>
  </si>
  <si>
    <t>Isabella Robbins</t>
  </si>
  <si>
    <t>Ella Fin</t>
  </si>
  <si>
    <t>Violet Levett</t>
  </si>
  <si>
    <t>BAIBERRALEY RULES</t>
  </si>
  <si>
    <t>Karen Mitchell</t>
  </si>
  <si>
    <t>Independent</t>
  </si>
  <si>
    <t>Bree Watson</t>
  </si>
  <si>
    <t>Class: 10B</t>
  </si>
  <si>
    <t>11 years and over</t>
  </si>
  <si>
    <t>Lucia Rogan</t>
  </si>
  <si>
    <t>Indira Viswanathan</t>
  </si>
  <si>
    <t>Abbey Hunt</t>
  </si>
  <si>
    <t>Southern Hl'ds</t>
  </si>
  <si>
    <t>Orlagh Fitzgerald</t>
  </si>
  <si>
    <t>Jessica Mory</t>
  </si>
  <si>
    <t>Claudia Bryan</t>
  </si>
  <si>
    <t>Intermediate Squad</t>
  </si>
  <si>
    <t>Class: 16</t>
  </si>
  <si>
    <t>ACTUAL SCORES</t>
  </si>
  <si>
    <t>Compulsories</t>
  </si>
  <si>
    <t>Div. by</t>
  </si>
  <si>
    <t>Half M</t>
  </si>
  <si>
    <t>Total</t>
  </si>
  <si>
    <t>No&amp;Ex</t>
  </si>
  <si>
    <t>score</t>
  </si>
  <si>
    <t>Overall</t>
  </si>
  <si>
    <t>Lachlan Ray</t>
  </si>
  <si>
    <t>Cecile Verhaaren</t>
  </si>
  <si>
    <t>R</t>
  </si>
  <si>
    <t>Southern H'lands</t>
  </si>
  <si>
    <t>Sub-total</t>
  </si>
  <si>
    <t>Eliza Walk-Chapman</t>
  </si>
  <si>
    <t>Bronogh Miskelly</t>
  </si>
  <si>
    <t>Pre-Novice Squad Canter/Walk</t>
  </si>
  <si>
    <t>Class: 17</t>
  </si>
  <si>
    <t>Pl'k</t>
  </si>
  <si>
    <t>I/s S't</t>
  </si>
  <si>
    <t>O/s S't</t>
  </si>
  <si>
    <t>V'lt Off</t>
  </si>
  <si>
    <t>GenIm</t>
  </si>
  <si>
    <t>Christine Lawrence</t>
  </si>
  <si>
    <t>Jamie Haste</t>
  </si>
  <si>
    <t>Preliminary Squad Walk</t>
  </si>
  <si>
    <t>Class: 18</t>
  </si>
  <si>
    <t>Elyssa O'Hanlon</t>
  </si>
  <si>
    <t>Kruze  Kellner</t>
  </si>
  <si>
    <t>Class: 19</t>
  </si>
  <si>
    <t>Freestyle</t>
  </si>
  <si>
    <t>Sean Miskelly</t>
  </si>
  <si>
    <t>NEqC</t>
  </si>
  <si>
    <t>NB - "Hand-sort" for places!</t>
  </si>
  <si>
    <t>CARE!!  On score sheets, vaulters horizontal and compulsories vertical; whereas above, vaulters vertical and compulsories horizontal!!</t>
  </si>
  <si>
    <t>Open Pas de Deux Canter</t>
  </si>
  <si>
    <t>Class: 21</t>
  </si>
  <si>
    <t>Southern H'lds</t>
  </si>
  <si>
    <t>Pas de Deux Walk (A)</t>
  </si>
  <si>
    <t>Class: 22</t>
  </si>
  <si>
    <t>Megan Couzins</t>
  </si>
  <si>
    <t>Erin Ryan</t>
  </si>
  <si>
    <t>Southern H'ds</t>
  </si>
  <si>
    <t>Eliza  Wark-Chapman</t>
  </si>
  <si>
    <t>Pas de Deux Walk (B)</t>
  </si>
  <si>
    <t>Class: 23</t>
  </si>
  <si>
    <t>DVZ WINSTON</t>
  </si>
  <si>
    <t>Georgie Kennet</t>
  </si>
  <si>
    <t>CW/KL</t>
  </si>
  <si>
    <t>Barrel Individual</t>
  </si>
  <si>
    <t>Class: 24</t>
  </si>
  <si>
    <t>Preliminary/Pre-Novice</t>
  </si>
  <si>
    <t>Southern Highlands</t>
  </si>
  <si>
    <t>Sydney Vaulting Group</t>
  </si>
  <si>
    <t>RB/JS</t>
  </si>
  <si>
    <t>Class: 25</t>
  </si>
  <si>
    <t>Novice/Intermediate</t>
  </si>
  <si>
    <t>Class: 26</t>
  </si>
  <si>
    <t>Advanced/Open</t>
  </si>
  <si>
    <t>Pas de Deux Barrel (A)</t>
  </si>
  <si>
    <t>Class: 28</t>
  </si>
  <si>
    <t>Emily  Jones</t>
  </si>
  <si>
    <t>2=</t>
  </si>
  <si>
    <t>5=</t>
  </si>
  <si>
    <t>Pas de Deux Barrel (B)</t>
  </si>
  <si>
    <t>Class: 29</t>
  </si>
  <si>
    <t>Novelty Barrels</t>
  </si>
  <si>
    <t>Class: 30</t>
  </si>
  <si>
    <t>Gen'l</t>
  </si>
  <si>
    <t>Imp.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</si>
</sst>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C09]dd\-mmm\-yy;@"/>
    <numFmt numFmtId="165" formatCode="[$-409]h:mm:ss\ AM/PM;@"/>
    <numFmt numFmtId="166" formatCode="0.0"/>
    <numFmt numFmtId="167" formatCode="0.000"/>
  </numFmts>
  <fonts count="13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sz val="10"/>
      <name val="Verdana"/>
      <family val="2"/>
    </font>
    <font>
      <sz val="8"/>
      <name val="Verdana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3" fillId="0" borderId="0"/>
  </cellStyleXfs>
  <cellXfs count="113">
    <xf numFmtId="0" fontId="0" fillId="0" borderId="0" xfId="0"/>
    <xf numFmtId="0" fontId="0" fillId="2" borderId="0" xfId="0" applyFill="1"/>
    <xf numFmtId="0" fontId="0" fillId="3" borderId="0" xfId="0" applyFill="1"/>
    <xf numFmtId="0" fontId="0" fillId="3" borderId="0" xfId="0" applyFill="1" applyAlignment="1"/>
    <xf numFmtId="164" fontId="0" fillId="0" borderId="0" xfId="0" applyNumberFormat="1" applyAlignment="1">
      <alignment horizontal="right"/>
    </xf>
    <xf numFmtId="0" fontId="2" fillId="0" borderId="0" xfId="0" applyFont="1"/>
    <xf numFmtId="165" fontId="0" fillId="0" borderId="0" xfId="0" applyNumberFormat="1" applyAlignment="1">
      <alignment horizontal="right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3" fillId="0" borderId="0" xfId="0" applyFont="1" applyAlignment="1">
      <alignment horizontal="center"/>
    </xf>
    <xf numFmtId="166" fontId="0" fillId="4" borderId="0" xfId="0" applyNumberFormat="1" applyFill="1"/>
    <xf numFmtId="167" fontId="0" fillId="0" borderId="0" xfId="0" applyNumberFormat="1" applyAlignment="1"/>
    <xf numFmtId="167" fontId="0" fillId="2" borderId="0" xfId="0" applyNumberFormat="1" applyFill="1" applyAlignment="1"/>
    <xf numFmtId="166" fontId="0" fillId="2" borderId="0" xfId="0" applyNumberFormat="1" applyFill="1"/>
    <xf numFmtId="167" fontId="0" fillId="2" borderId="0" xfId="0" applyNumberFormat="1" applyFill="1"/>
    <xf numFmtId="166" fontId="0" fillId="3" borderId="0" xfId="0" applyNumberFormat="1" applyFill="1" applyAlignment="1"/>
    <xf numFmtId="167" fontId="0" fillId="3" borderId="0" xfId="0" applyNumberFormat="1" applyFill="1"/>
    <xf numFmtId="0" fontId="0" fillId="0" borderId="0" xfId="0" applyAlignment="1">
      <alignment horizontal="right"/>
    </xf>
    <xf numFmtId="167" fontId="0" fillId="0" borderId="0" xfId="0" applyNumberForma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6" fontId="0" fillId="0" borderId="0" xfId="0" applyNumberFormat="1"/>
    <xf numFmtId="167" fontId="0" fillId="0" borderId="0" xfId="0" applyNumberFormat="1" applyFill="1"/>
    <xf numFmtId="166" fontId="0" fillId="0" borderId="0" xfId="0" applyNumberFormat="1" applyFill="1"/>
    <xf numFmtId="166" fontId="0" fillId="5" borderId="0" xfId="0" applyNumberFormat="1" applyFill="1"/>
    <xf numFmtId="166" fontId="0" fillId="0" borderId="0" xfId="0" applyNumberFormat="1" applyFill="1" applyAlignment="1"/>
    <xf numFmtId="167" fontId="0" fillId="0" borderId="0" xfId="0" applyNumberFormat="1" applyFill="1" applyAlignment="1"/>
    <xf numFmtId="0" fontId="0" fillId="0" borderId="0" xfId="0" applyFill="1"/>
    <xf numFmtId="0" fontId="6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right"/>
    </xf>
    <xf numFmtId="0" fontId="3" fillId="0" borderId="1" xfId="0" applyFont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0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7" fillId="0" borderId="1" xfId="0" applyFont="1" applyBorder="1"/>
    <xf numFmtId="0" fontId="0" fillId="0" borderId="1" xfId="0" applyFont="1" applyBorder="1"/>
    <xf numFmtId="0" fontId="0" fillId="0" borderId="0" xfId="0" applyAlignment="1">
      <alignment horizontal="center"/>
    </xf>
    <xf numFmtId="0" fontId="9" fillId="0" borderId="1" xfId="1" applyFont="1" applyBorder="1"/>
    <xf numFmtId="0" fontId="9" fillId="0" borderId="1" xfId="1" applyFont="1" applyFill="1" applyBorder="1"/>
    <xf numFmtId="0" fontId="0" fillId="0" borderId="1" xfId="0" applyFont="1" applyFill="1" applyBorder="1"/>
    <xf numFmtId="0" fontId="9" fillId="0" borderId="1" xfId="0" applyFont="1" applyBorder="1"/>
    <xf numFmtId="0" fontId="9" fillId="0" borderId="1" xfId="2" applyFont="1" applyBorder="1"/>
    <xf numFmtId="0" fontId="11" fillId="0" borderId="1" xfId="0" applyFont="1" applyBorder="1"/>
    <xf numFmtId="0" fontId="9" fillId="6" borderId="4" xfId="0" applyFont="1" applyFill="1" applyBorder="1"/>
    <xf numFmtId="0" fontId="9" fillId="0" borderId="12" xfId="2" applyFont="1" applyBorder="1"/>
    <xf numFmtId="0" fontId="0" fillId="6" borderId="1" xfId="0" applyFont="1" applyFill="1" applyBorder="1"/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/>
    <xf numFmtId="0" fontId="0" fillId="0" borderId="10" xfId="0" applyFont="1" applyBorder="1"/>
    <xf numFmtId="0" fontId="9" fillId="6" borderId="1" xfId="0" applyFont="1" applyFill="1" applyBorder="1"/>
    <xf numFmtId="0" fontId="9" fillId="0" borderId="1" xfId="0" applyFont="1" applyFill="1" applyBorder="1"/>
    <xf numFmtId="0" fontId="10" fillId="0" borderId="1" xfId="0" applyFont="1" applyBorder="1"/>
    <xf numFmtId="0" fontId="0" fillId="0" borderId="0" xfId="0" applyAlignment="1">
      <alignment horizontal="center"/>
    </xf>
    <xf numFmtId="0" fontId="0" fillId="0" borderId="0" xfId="0" applyBorder="1"/>
    <xf numFmtId="0" fontId="6" fillId="0" borderId="0" xfId="0" applyFont="1" applyBorder="1"/>
    <xf numFmtId="0" fontId="7" fillId="0" borderId="0" xfId="0" applyFont="1" applyBorder="1"/>
    <xf numFmtId="0" fontId="4" fillId="0" borderId="0" xfId="0" applyFont="1" applyBorder="1"/>
    <xf numFmtId="0" fontId="9" fillId="0" borderId="1" xfId="2" applyFont="1" applyFill="1" applyBorder="1"/>
    <xf numFmtId="0" fontId="11" fillId="6" borderId="1" xfId="0" applyFont="1" applyFill="1" applyBorder="1"/>
    <xf numFmtId="0" fontId="3" fillId="0" borderId="1" xfId="0" applyFont="1" applyBorder="1" applyAlignment="1">
      <alignment horizontal="right"/>
    </xf>
    <xf numFmtId="0" fontId="3" fillId="6" borderId="1" xfId="0" applyFont="1" applyFill="1" applyBorder="1"/>
    <xf numFmtId="0" fontId="0" fillId="2" borderId="1" xfId="0" applyFill="1" applyBorder="1"/>
    <xf numFmtId="0" fontId="0" fillId="0" borderId="10" xfId="0" applyBorder="1"/>
    <xf numFmtId="0" fontId="1" fillId="0" borderId="1" xfId="0" applyFont="1" applyBorder="1"/>
    <xf numFmtId="0" fontId="1" fillId="0" borderId="1" xfId="0" applyFont="1" applyFill="1" applyBorder="1"/>
    <xf numFmtId="0" fontId="10" fillId="0" borderId="1" xfId="1" applyFont="1" applyBorder="1"/>
    <xf numFmtId="0" fontId="6" fillId="0" borderId="1" xfId="0" applyFont="1" applyFill="1" applyBorder="1"/>
    <xf numFmtId="0" fontId="3" fillId="0" borderId="0" xfId="0" applyFont="1" applyAlignment="1"/>
    <xf numFmtId="0" fontId="9" fillId="6" borderId="10" xfId="0" applyFont="1" applyFill="1" applyBorder="1"/>
    <xf numFmtId="0" fontId="3" fillId="0" borderId="0" xfId="0" applyFont="1" applyAlignment="1">
      <alignment horizontal="right"/>
    </xf>
    <xf numFmtId="0" fontId="3" fillId="0" borderId="13" xfId="0" applyFont="1" applyBorder="1"/>
    <xf numFmtId="0" fontId="12" fillId="0" borderId="12" xfId="2" applyFont="1" applyBorder="1"/>
    <xf numFmtId="0" fontId="12" fillId="0" borderId="12" xfId="0" applyFont="1" applyFill="1" applyBorder="1"/>
    <xf numFmtId="0" fontId="12" fillId="0" borderId="12" xfId="0" applyFont="1" applyBorder="1"/>
    <xf numFmtId="0" fontId="3" fillId="0" borderId="12" xfId="0" applyFont="1" applyBorder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Fill="1" applyAlignment="1"/>
    <xf numFmtId="0" fontId="0" fillId="0" borderId="0" xfId="0" applyFill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6" borderId="10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9" fillId="6" borderId="10" xfId="0" applyFont="1" applyFill="1" applyBorder="1" applyAlignment="1">
      <alignment horizontal="left" vertical="center"/>
    </xf>
    <xf numFmtId="0" fontId="11" fillId="6" borderId="10" xfId="0" applyFont="1" applyFill="1" applyBorder="1" applyAlignment="1">
      <alignment horizontal="left" vertical="center"/>
    </xf>
    <xf numFmtId="0" fontId="11" fillId="6" borderId="11" xfId="0" applyFont="1" applyFill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0" fillId="6" borderId="10" xfId="0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8" fillId="6" borderId="10" xfId="0" applyFont="1" applyFill="1" applyBorder="1" applyAlignment="1">
      <alignment horizontal="left" vertical="center"/>
    </xf>
    <xf numFmtId="0" fontId="0" fillId="6" borderId="1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10" fillId="6" borderId="10" xfId="0" applyFont="1" applyFill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3" fillId="6" borderId="10" xfId="0" applyFont="1" applyFill="1" applyBorder="1" applyAlignment="1">
      <alignment horizontal="left" vertical="center"/>
    </xf>
    <xf numFmtId="0" fontId="9" fillId="0" borderId="10" xfId="2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0" fillId="0" borderId="0" xfId="0" applyFill="1" applyAlignment="1"/>
    <xf numFmtId="0" fontId="0" fillId="0" borderId="0" xfId="0" applyFill="1" applyAlignment="1">
      <alignment horizont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F11"/>
  <sheetViews>
    <sheetView workbookViewId="0">
      <pane xSplit="5" ySplit="6" topLeftCell="F7" activePane="bottomRight" state="frozen"/>
      <selection pane="bottomLeft" activeCell="A7" sqref="A7"/>
      <selection pane="topRight" activeCell="F1" sqref="F1"/>
      <selection pane="bottomRight" activeCell="F7" sqref="F7"/>
    </sheetView>
  </sheetViews>
  <sheetFormatPr defaultRowHeight="12.75"/>
  <cols>
    <col min="1" max="1" width="5.5703125" customWidth="1"/>
    <col min="2" max="2" width="16.85546875" customWidth="1"/>
    <col min="3" max="3" width="19.5703125" customWidth="1"/>
    <col min="4" max="4" width="14" customWidth="1"/>
    <col min="5" max="5" width="14.85546875" customWidth="1"/>
    <col min="6" max="17" width="5.7109375" customWidth="1"/>
    <col min="18" max="18" width="3.140625" customWidth="1"/>
    <col min="19" max="23" width="8.28515625" customWidth="1"/>
    <col min="24" max="25" width="5.7109375" customWidth="1"/>
    <col min="26" max="26" width="3.140625" customWidth="1"/>
    <col min="27" max="30" width="5.7109375" customWidth="1"/>
    <col min="31" max="32" width="6.7109375" customWidth="1"/>
    <col min="33" max="33" width="3.140625" customWidth="1"/>
    <col min="34" max="39" width="5.7109375" customWidth="1"/>
    <col min="40" max="40" width="6.7109375" customWidth="1"/>
    <col min="41" max="41" width="3.140625" customWidth="1"/>
    <col min="42" max="53" width="5.7109375" customWidth="1"/>
    <col min="54" max="54" width="3.140625" customWidth="1"/>
    <col min="55" max="59" width="8.28515625" customWidth="1"/>
    <col min="60" max="61" width="5.7109375" customWidth="1"/>
    <col min="62" max="62" width="3.140625" customWidth="1"/>
    <col min="63" max="66" width="5.7109375" customWidth="1"/>
    <col min="67" max="68" width="6.7109375" customWidth="1"/>
    <col min="69" max="69" width="3.140625" customWidth="1"/>
    <col min="70" max="75" width="5.7109375" customWidth="1"/>
    <col min="76" max="76" width="6.7109375" customWidth="1"/>
    <col min="77" max="77" width="3.140625" customWidth="1"/>
    <col min="78" max="82" width="5.7109375" style="30" customWidth="1"/>
    <col min="83" max="89" width="5.7109375" customWidth="1"/>
    <col min="90" max="90" width="3.140625" customWidth="1"/>
    <col min="91" max="95" width="8.28515625" customWidth="1"/>
    <col min="96" max="97" width="5.7109375" customWidth="1"/>
    <col min="98" max="98" width="3.140625" customWidth="1"/>
    <col min="99" max="102" width="5.7109375" customWidth="1"/>
    <col min="103" max="103" width="6.85546875" customWidth="1"/>
    <col min="104" max="104" width="6.7109375" customWidth="1"/>
    <col min="105" max="105" width="3.140625" customWidth="1"/>
    <col min="106" max="111" width="5.7109375" customWidth="1"/>
    <col min="112" max="112" width="6.7109375" customWidth="1"/>
    <col min="113" max="113" width="3.140625" customWidth="1"/>
    <col min="114" max="117" width="8.7109375" customWidth="1"/>
    <col min="118" max="118" width="11.5703125" customWidth="1"/>
    <col min="119" max="119" width="3.140625" customWidth="1"/>
    <col min="120" max="123" width="8.7109375" customWidth="1"/>
    <col min="124" max="124" width="11.5703125" customWidth="1"/>
    <col min="125" max="125" width="3.7109375" customWidth="1"/>
    <col min="126" max="129" width="8.7109375" customWidth="1"/>
    <col min="130" max="130" width="11.5703125" customWidth="1"/>
    <col min="131" max="131" width="3.7109375" customWidth="1"/>
    <col min="132" max="135" width="8.7109375" customWidth="1"/>
    <col min="136" max="136" width="11.5703125" customWidth="1"/>
  </cols>
  <sheetData>
    <row r="1" spans="1:136">
      <c r="A1" t="s">
        <v>0</v>
      </c>
      <c r="D1" t="s">
        <v>1</v>
      </c>
      <c r="E1" t="s">
        <v>2</v>
      </c>
      <c r="F1" s="86" t="s">
        <v>1</v>
      </c>
      <c r="G1" s="86"/>
      <c r="H1" s="89" t="str">
        <f>E1</f>
        <v>Chris Wicks</v>
      </c>
      <c r="I1" s="89"/>
      <c r="J1" s="89"/>
      <c r="K1" s="89"/>
      <c r="L1" s="89"/>
      <c r="M1" s="89"/>
      <c r="N1" s="86"/>
      <c r="O1" s="86"/>
      <c r="R1" s="1"/>
      <c r="S1" s="86" t="s">
        <v>1</v>
      </c>
      <c r="U1" s="89" t="str">
        <f>E1</f>
        <v>Chris Wicks</v>
      </c>
      <c r="V1" s="89"/>
      <c r="W1" s="89"/>
      <c r="X1" s="89"/>
      <c r="AG1" s="1"/>
      <c r="AH1" s="86" t="s">
        <v>1</v>
      </c>
      <c r="AJ1" s="89" t="str">
        <f>E1</f>
        <v>Chris Wicks</v>
      </c>
      <c r="AK1" s="89"/>
      <c r="AL1" s="89"/>
      <c r="AO1" s="2"/>
      <c r="AP1" s="86" t="s">
        <v>3</v>
      </c>
      <c r="AQ1" s="86"/>
      <c r="AR1" s="89" t="str">
        <f>E2</f>
        <v>Robyn Bruderer</v>
      </c>
      <c r="AS1" s="89"/>
      <c r="AT1" s="89"/>
      <c r="AU1" s="89"/>
      <c r="AV1" s="89"/>
      <c r="AW1" s="89"/>
      <c r="AX1" s="86"/>
      <c r="AY1" s="86"/>
      <c r="BB1" s="1"/>
      <c r="BC1" s="86" t="s">
        <v>3</v>
      </c>
      <c r="BE1" s="89" t="str">
        <f>E2</f>
        <v>Robyn Bruderer</v>
      </c>
      <c r="BF1" s="89"/>
      <c r="BG1" s="89"/>
      <c r="BH1" s="89"/>
      <c r="BQ1" s="1"/>
      <c r="BR1" s="86" t="s">
        <v>3</v>
      </c>
      <c r="BT1" s="89" t="str">
        <f>E2</f>
        <v>Robyn Bruderer</v>
      </c>
      <c r="BU1" s="89"/>
      <c r="BV1" s="89"/>
      <c r="BY1" s="2"/>
      <c r="BZ1" s="86" t="s">
        <v>4</v>
      </c>
      <c r="CA1" s="86"/>
      <c r="CB1" s="89">
        <f>E3</f>
        <v>0</v>
      </c>
      <c r="CC1" s="89"/>
      <c r="CD1" s="89"/>
      <c r="CE1" s="89"/>
      <c r="CF1" s="89"/>
      <c r="CG1" s="89"/>
      <c r="CH1" s="86"/>
      <c r="CI1" s="86"/>
      <c r="CL1" s="1"/>
      <c r="CM1" s="86" t="s">
        <v>4</v>
      </c>
      <c r="CO1" s="89">
        <f>E3</f>
        <v>0</v>
      </c>
      <c r="CP1" s="89"/>
      <c r="CQ1" s="89"/>
      <c r="CR1" s="89"/>
      <c r="DA1" s="1"/>
      <c r="DB1" s="86" t="s">
        <v>4</v>
      </c>
      <c r="DD1" s="89">
        <f>E3</f>
        <v>0</v>
      </c>
      <c r="DE1" s="89"/>
      <c r="DF1" s="89"/>
      <c r="DI1" s="3"/>
      <c r="DK1" s="23"/>
      <c r="DN1" s="4">
        <f ca="1">NOW()</f>
        <v>42374.372500810183</v>
      </c>
      <c r="DT1" s="4">
        <f ca="1">NOW()</f>
        <v>42374.372500810183</v>
      </c>
      <c r="DZ1" s="4">
        <f ca="1">NOW()</f>
        <v>42374.372500810183</v>
      </c>
      <c r="EF1" s="4">
        <f ca="1">NOW()</f>
        <v>42374.372500810183</v>
      </c>
    </row>
    <row r="2" spans="1:136">
      <c r="A2" s="5" t="s">
        <v>5</v>
      </c>
      <c r="D2" t="s">
        <v>3</v>
      </c>
      <c r="E2" t="s">
        <v>6</v>
      </c>
      <c r="R2" s="1"/>
      <c r="AG2" s="1"/>
      <c r="AO2" s="2"/>
      <c r="BB2" s="1"/>
      <c r="BQ2" s="1"/>
      <c r="BY2" s="2"/>
      <c r="BZ2"/>
      <c r="CA2"/>
      <c r="CB2"/>
      <c r="CC2"/>
      <c r="CD2"/>
      <c r="CL2" s="1"/>
      <c r="DA2" s="1"/>
      <c r="DI2" s="3"/>
      <c r="DK2" s="23"/>
      <c r="DN2" s="6">
        <f ca="1">NOW()</f>
        <v>42374.372500810183</v>
      </c>
      <c r="DT2" s="6">
        <f ca="1">NOW()</f>
        <v>42374.372500810183</v>
      </c>
      <c r="DZ2" s="6">
        <f ca="1">NOW()</f>
        <v>42374.372500810183</v>
      </c>
      <c r="EF2" s="6">
        <f ca="1">NOW()</f>
        <v>42374.372500810183</v>
      </c>
    </row>
    <row r="3" spans="1:136">
      <c r="A3" t="s">
        <v>7</v>
      </c>
      <c r="C3" t="s">
        <v>8</v>
      </c>
      <c r="D3" t="s">
        <v>4</v>
      </c>
      <c r="R3" s="1"/>
      <c r="AG3" s="1"/>
      <c r="AO3" s="2"/>
      <c r="BB3" s="1"/>
      <c r="BQ3" s="1"/>
      <c r="BY3" s="2"/>
      <c r="BZ3"/>
      <c r="CA3"/>
      <c r="CB3"/>
      <c r="CC3"/>
      <c r="CD3"/>
      <c r="CL3" s="1"/>
      <c r="DA3" s="1"/>
      <c r="DI3" s="3"/>
      <c r="DJ3" s="90" t="s">
        <v>9</v>
      </c>
      <c r="DK3" s="90"/>
      <c r="DL3" s="90"/>
      <c r="DM3" s="90"/>
      <c r="DN3" s="90"/>
      <c r="DQ3" s="90" t="s">
        <v>10</v>
      </c>
      <c r="DR3" s="90"/>
      <c r="DS3" s="90"/>
      <c r="DW3" s="90" t="s">
        <v>11</v>
      </c>
      <c r="DX3" s="90"/>
      <c r="DY3" s="90"/>
      <c r="EC3" s="90" t="s">
        <v>12</v>
      </c>
      <c r="ED3" s="90"/>
      <c r="EE3" s="85"/>
    </row>
    <row r="4" spans="1:136">
      <c r="F4" s="90" t="s">
        <v>10</v>
      </c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7"/>
      <c r="S4" s="90" t="s">
        <v>13</v>
      </c>
      <c r="T4" s="90"/>
      <c r="U4" s="90"/>
      <c r="V4" s="90"/>
      <c r="W4" s="90"/>
      <c r="X4" s="90"/>
      <c r="Y4" s="90"/>
      <c r="Z4" s="85"/>
      <c r="AA4" s="85"/>
      <c r="AB4" s="85"/>
      <c r="AC4" s="85" t="s">
        <v>14</v>
      </c>
      <c r="AD4" s="85"/>
      <c r="AE4" s="85"/>
      <c r="AF4" s="85"/>
      <c r="AG4" s="1"/>
      <c r="AH4" s="90" t="s">
        <v>12</v>
      </c>
      <c r="AI4" s="90"/>
      <c r="AJ4" s="90"/>
      <c r="AK4" s="90"/>
      <c r="AL4" s="90"/>
      <c r="AM4" s="90"/>
      <c r="AN4" s="85" t="s">
        <v>15</v>
      </c>
      <c r="AO4" s="2"/>
      <c r="AP4" s="90" t="s">
        <v>10</v>
      </c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7"/>
      <c r="BC4" s="90" t="s">
        <v>13</v>
      </c>
      <c r="BD4" s="90"/>
      <c r="BE4" s="90"/>
      <c r="BF4" s="90"/>
      <c r="BG4" s="90"/>
      <c r="BH4" s="90"/>
      <c r="BI4" s="90"/>
      <c r="BJ4" s="85"/>
      <c r="BK4" s="85"/>
      <c r="BL4" s="85"/>
      <c r="BM4" s="85" t="s">
        <v>14</v>
      </c>
      <c r="BN4" s="85"/>
      <c r="BO4" s="85"/>
      <c r="BP4" s="85"/>
      <c r="BQ4" s="1"/>
      <c r="BR4" s="90" t="s">
        <v>12</v>
      </c>
      <c r="BS4" s="90"/>
      <c r="BT4" s="90"/>
      <c r="BU4" s="90"/>
      <c r="BV4" s="90"/>
      <c r="BW4" s="90"/>
      <c r="BX4" s="85" t="s">
        <v>15</v>
      </c>
      <c r="BY4" s="2"/>
      <c r="BZ4" s="90" t="s">
        <v>10</v>
      </c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7"/>
      <c r="CM4" s="90" t="s">
        <v>13</v>
      </c>
      <c r="CN4" s="90"/>
      <c r="CO4" s="90"/>
      <c r="CP4" s="90"/>
      <c r="CQ4" s="90"/>
      <c r="CR4" s="90"/>
      <c r="CS4" s="90"/>
      <c r="CT4" s="85"/>
      <c r="CU4" s="85"/>
      <c r="CV4" s="85"/>
      <c r="CW4" s="85" t="s">
        <v>14</v>
      </c>
      <c r="CX4" s="85"/>
      <c r="CY4" s="85"/>
      <c r="CZ4" s="85"/>
      <c r="DA4" s="1"/>
      <c r="DB4" s="90" t="s">
        <v>12</v>
      </c>
      <c r="DC4" s="90"/>
      <c r="DD4" s="90"/>
      <c r="DE4" s="90"/>
      <c r="DF4" s="90"/>
      <c r="DG4" s="90"/>
      <c r="DH4" s="85" t="s">
        <v>15</v>
      </c>
      <c r="DI4" s="8"/>
      <c r="DJ4" s="90" t="s">
        <v>16</v>
      </c>
      <c r="DK4" s="90"/>
      <c r="DL4" s="90"/>
      <c r="DM4" s="85" t="s">
        <v>17</v>
      </c>
      <c r="DP4" s="90" t="s">
        <v>16</v>
      </c>
      <c r="DQ4" s="90"/>
      <c r="DR4" s="90"/>
      <c r="DS4" s="85" t="s">
        <v>18</v>
      </c>
      <c r="DV4" s="90" t="s">
        <v>16</v>
      </c>
      <c r="DW4" s="90"/>
      <c r="DX4" s="90"/>
      <c r="DY4" s="85" t="s">
        <v>18</v>
      </c>
      <c r="EB4" s="90" t="s">
        <v>16</v>
      </c>
      <c r="EC4" s="90"/>
      <c r="ED4" s="90"/>
      <c r="EE4" s="85" t="s">
        <v>18</v>
      </c>
    </row>
    <row r="5" spans="1:136" s="22" customFormat="1">
      <c r="A5" s="85" t="s">
        <v>19</v>
      </c>
      <c r="B5" s="85" t="s">
        <v>20</v>
      </c>
      <c r="C5" s="85" t="s">
        <v>21</v>
      </c>
      <c r="D5" s="85" t="s">
        <v>22</v>
      </c>
      <c r="E5" s="85" t="s">
        <v>23</v>
      </c>
      <c r="F5" s="85" t="s">
        <v>24</v>
      </c>
      <c r="G5" s="85" t="s">
        <v>25</v>
      </c>
      <c r="H5" s="85" t="s">
        <v>26</v>
      </c>
      <c r="I5" s="85" t="s">
        <v>27</v>
      </c>
      <c r="J5" s="85" t="s">
        <v>28</v>
      </c>
      <c r="K5" s="85" t="s">
        <v>29</v>
      </c>
      <c r="L5" s="85" t="s">
        <v>30</v>
      </c>
      <c r="M5" s="85" t="s">
        <v>31</v>
      </c>
      <c r="N5" s="85" t="s">
        <v>32</v>
      </c>
      <c r="O5" s="85" t="s">
        <v>33</v>
      </c>
      <c r="P5" s="85" t="s">
        <v>21</v>
      </c>
      <c r="Q5" s="85" t="s">
        <v>34</v>
      </c>
      <c r="R5" s="7"/>
      <c r="S5" s="85" t="s">
        <v>35</v>
      </c>
      <c r="T5" s="85" t="s">
        <v>36</v>
      </c>
      <c r="U5" s="85" t="s">
        <v>37</v>
      </c>
      <c r="V5" s="85" t="s">
        <v>38</v>
      </c>
      <c r="W5" s="85" t="s">
        <v>39</v>
      </c>
      <c r="X5" s="85" t="s">
        <v>40</v>
      </c>
      <c r="Y5" s="85" t="s">
        <v>34</v>
      </c>
      <c r="Z5" s="85"/>
      <c r="AA5" s="85" t="s">
        <v>41</v>
      </c>
      <c r="AB5" s="85" t="s">
        <v>42</v>
      </c>
      <c r="AC5" s="85" t="s">
        <v>34</v>
      </c>
      <c r="AD5" s="85" t="s">
        <v>21</v>
      </c>
      <c r="AE5" s="85" t="s">
        <v>40</v>
      </c>
      <c r="AF5" s="85" t="s">
        <v>34</v>
      </c>
      <c r="AG5" s="7"/>
      <c r="AH5" s="9" t="s">
        <v>41</v>
      </c>
      <c r="AI5" s="85" t="s">
        <v>43</v>
      </c>
      <c r="AJ5" s="9" t="s">
        <v>44</v>
      </c>
      <c r="AK5" s="9" t="s">
        <v>42</v>
      </c>
      <c r="AL5" s="85" t="s">
        <v>21</v>
      </c>
      <c r="AM5" s="85" t="s">
        <v>34</v>
      </c>
      <c r="AN5" s="85" t="s">
        <v>45</v>
      </c>
      <c r="AO5" s="8"/>
      <c r="AP5" s="85" t="s">
        <v>24</v>
      </c>
      <c r="AQ5" s="85" t="s">
        <v>25</v>
      </c>
      <c r="AR5" s="85" t="s">
        <v>26</v>
      </c>
      <c r="AS5" s="85" t="s">
        <v>27</v>
      </c>
      <c r="AT5" s="85" t="s">
        <v>28</v>
      </c>
      <c r="AU5" s="85" t="s">
        <v>29</v>
      </c>
      <c r="AV5" s="85" t="s">
        <v>30</v>
      </c>
      <c r="AW5" s="85" t="s">
        <v>31</v>
      </c>
      <c r="AX5" s="85" t="s">
        <v>32</v>
      </c>
      <c r="AY5" s="85" t="s">
        <v>33</v>
      </c>
      <c r="AZ5" s="85" t="s">
        <v>21</v>
      </c>
      <c r="BA5" s="85" t="s">
        <v>34</v>
      </c>
      <c r="BB5" s="7"/>
      <c r="BC5" s="85" t="s">
        <v>35</v>
      </c>
      <c r="BD5" s="85" t="s">
        <v>36</v>
      </c>
      <c r="BE5" s="85" t="s">
        <v>37</v>
      </c>
      <c r="BF5" s="85" t="s">
        <v>38</v>
      </c>
      <c r="BG5" s="85" t="s">
        <v>39</v>
      </c>
      <c r="BH5" s="85" t="s">
        <v>40</v>
      </c>
      <c r="BI5" s="85" t="s">
        <v>34</v>
      </c>
      <c r="BJ5" s="85"/>
      <c r="BK5" s="85" t="s">
        <v>41</v>
      </c>
      <c r="BL5" s="85" t="s">
        <v>42</v>
      </c>
      <c r="BM5" s="85" t="s">
        <v>34</v>
      </c>
      <c r="BN5" s="85" t="s">
        <v>21</v>
      </c>
      <c r="BO5" s="85" t="s">
        <v>40</v>
      </c>
      <c r="BP5" s="85" t="s">
        <v>34</v>
      </c>
      <c r="BQ5" s="7"/>
      <c r="BR5" s="9" t="s">
        <v>41</v>
      </c>
      <c r="BS5" s="85" t="s">
        <v>43</v>
      </c>
      <c r="BT5" s="9" t="s">
        <v>44</v>
      </c>
      <c r="BU5" s="9" t="s">
        <v>42</v>
      </c>
      <c r="BV5" s="85" t="s">
        <v>21</v>
      </c>
      <c r="BW5" s="85" t="s">
        <v>34</v>
      </c>
      <c r="BX5" s="85" t="s">
        <v>45</v>
      </c>
      <c r="BY5" s="8"/>
      <c r="BZ5" s="85" t="s">
        <v>24</v>
      </c>
      <c r="CA5" s="85" t="s">
        <v>25</v>
      </c>
      <c r="CB5" s="85" t="s">
        <v>26</v>
      </c>
      <c r="CC5" s="85" t="s">
        <v>27</v>
      </c>
      <c r="CD5" s="85" t="s">
        <v>28</v>
      </c>
      <c r="CE5" s="85" t="s">
        <v>29</v>
      </c>
      <c r="CF5" s="85" t="s">
        <v>30</v>
      </c>
      <c r="CG5" s="85" t="s">
        <v>31</v>
      </c>
      <c r="CH5" s="85" t="s">
        <v>32</v>
      </c>
      <c r="CI5" s="85" t="s">
        <v>33</v>
      </c>
      <c r="CJ5" s="85" t="s">
        <v>21</v>
      </c>
      <c r="CK5" s="85" t="s">
        <v>34</v>
      </c>
      <c r="CL5" s="7"/>
      <c r="CM5" s="85" t="s">
        <v>35</v>
      </c>
      <c r="CN5" s="85" t="s">
        <v>36</v>
      </c>
      <c r="CO5" s="85" t="s">
        <v>37</v>
      </c>
      <c r="CP5" s="85" t="s">
        <v>38</v>
      </c>
      <c r="CQ5" s="85" t="s">
        <v>39</v>
      </c>
      <c r="CR5" s="85" t="s">
        <v>40</v>
      </c>
      <c r="CS5" s="85" t="s">
        <v>34</v>
      </c>
      <c r="CT5" s="85"/>
      <c r="CU5" s="85" t="s">
        <v>41</v>
      </c>
      <c r="CV5" s="85" t="s">
        <v>42</v>
      </c>
      <c r="CW5" s="85" t="s">
        <v>34</v>
      </c>
      <c r="CX5" s="85" t="s">
        <v>21</v>
      </c>
      <c r="CY5" s="85" t="s">
        <v>40</v>
      </c>
      <c r="CZ5" s="85" t="s">
        <v>34</v>
      </c>
      <c r="DA5" s="7"/>
      <c r="DB5" s="9" t="s">
        <v>41</v>
      </c>
      <c r="DC5" s="85" t="s">
        <v>43</v>
      </c>
      <c r="DD5" s="9" t="s">
        <v>44</v>
      </c>
      <c r="DE5" s="9" t="s">
        <v>42</v>
      </c>
      <c r="DF5" s="85" t="s">
        <v>21</v>
      </c>
      <c r="DG5" s="85" t="s">
        <v>34</v>
      </c>
      <c r="DH5" s="85" t="s">
        <v>45</v>
      </c>
      <c r="DI5" s="8"/>
      <c r="DJ5" s="85" t="s">
        <v>46</v>
      </c>
      <c r="DK5" s="85" t="s">
        <v>47</v>
      </c>
      <c r="DL5" s="85" t="s">
        <v>48</v>
      </c>
      <c r="DM5" s="85" t="s">
        <v>34</v>
      </c>
      <c r="DN5" s="85" t="s">
        <v>49</v>
      </c>
      <c r="DO5" s="85"/>
      <c r="DP5" s="85" t="s">
        <v>46</v>
      </c>
      <c r="DQ5" s="85" t="s">
        <v>47</v>
      </c>
      <c r="DR5" s="85" t="s">
        <v>48</v>
      </c>
      <c r="DS5" s="85" t="s">
        <v>34</v>
      </c>
      <c r="DT5" s="85" t="s">
        <v>50</v>
      </c>
      <c r="DU5" s="85"/>
      <c r="DV5" s="85" t="s">
        <v>46</v>
      </c>
      <c r="DW5" s="85" t="s">
        <v>47</v>
      </c>
      <c r="DX5" s="85" t="s">
        <v>48</v>
      </c>
      <c r="DY5" s="85" t="s">
        <v>34</v>
      </c>
      <c r="DZ5" s="85" t="s">
        <v>50</v>
      </c>
      <c r="EA5" s="85"/>
      <c r="EB5" s="85" t="s">
        <v>46</v>
      </c>
      <c r="EC5" s="85" t="s">
        <v>47</v>
      </c>
      <c r="ED5" s="85" t="s">
        <v>48</v>
      </c>
      <c r="EE5" s="85" t="s">
        <v>34</v>
      </c>
      <c r="EF5" s="85" t="s">
        <v>50</v>
      </c>
    </row>
    <row r="6" spans="1:136">
      <c r="R6" s="1"/>
      <c r="AG6" s="1"/>
      <c r="AO6" s="2"/>
      <c r="BB6" s="1"/>
      <c r="BQ6" s="1"/>
      <c r="BY6" s="2"/>
      <c r="BZ6"/>
      <c r="CA6"/>
      <c r="CB6"/>
      <c r="CC6"/>
      <c r="CD6"/>
      <c r="CL6" s="1"/>
      <c r="DA6" s="1"/>
      <c r="DI6" s="3"/>
    </row>
    <row r="7" spans="1:136">
      <c r="A7" s="32">
        <v>24</v>
      </c>
      <c r="B7" s="31" t="s">
        <v>51</v>
      </c>
      <c r="C7" s="32" t="s">
        <v>52</v>
      </c>
      <c r="D7" s="32" t="s">
        <v>53</v>
      </c>
      <c r="E7" s="57" t="s">
        <v>54</v>
      </c>
      <c r="F7" s="10">
        <v>4.5</v>
      </c>
      <c r="G7" s="10">
        <v>5.5</v>
      </c>
      <c r="H7" s="10">
        <v>7</v>
      </c>
      <c r="I7" s="10">
        <v>6</v>
      </c>
      <c r="J7" s="10">
        <v>6.8</v>
      </c>
      <c r="K7" s="10">
        <v>6.5</v>
      </c>
      <c r="L7" s="10">
        <v>5.5</v>
      </c>
      <c r="M7" s="10">
        <v>5.5</v>
      </c>
      <c r="N7" s="24">
        <f>SUM(F7:M7)</f>
        <v>47.3</v>
      </c>
      <c r="O7" s="25">
        <f>N7/8</f>
        <v>5.9124999999999996</v>
      </c>
      <c r="P7" s="10">
        <v>6.5</v>
      </c>
      <c r="Q7" s="11">
        <f>(O7*0.75)+(P7*0.25)</f>
        <v>6.0593749999999993</v>
      </c>
      <c r="R7" s="1"/>
      <c r="S7" s="10">
        <v>0</v>
      </c>
      <c r="T7" s="10">
        <v>5.0999999999999996</v>
      </c>
      <c r="U7" s="10">
        <v>5</v>
      </c>
      <c r="V7" s="10">
        <v>0</v>
      </c>
      <c r="W7" s="10">
        <v>6.5</v>
      </c>
      <c r="X7" s="24">
        <f>SUM(S7:W7)</f>
        <v>16.600000000000001</v>
      </c>
      <c r="Y7" s="11">
        <f>X7/5</f>
        <v>3.3200000000000003</v>
      </c>
      <c r="AA7" s="10">
        <v>7</v>
      </c>
      <c r="AB7" s="10">
        <v>5.5</v>
      </c>
      <c r="AC7" s="25">
        <f>(AA7*0.15)+(AB7*0.85)</f>
        <v>5.7249999999999996</v>
      </c>
      <c r="AD7" s="10">
        <v>5.8</v>
      </c>
      <c r="AE7" s="18">
        <f>Y7+AC7+AD7</f>
        <v>14.844999999999999</v>
      </c>
      <c r="AF7" s="18">
        <f>AE7/3</f>
        <v>4.9483333333333333</v>
      </c>
      <c r="AG7" s="1"/>
      <c r="AH7" s="10">
        <v>6.2</v>
      </c>
      <c r="AI7" s="10">
        <v>6.5</v>
      </c>
      <c r="AJ7" s="26">
        <f>(AH7*0.7)+(AI7*0.3)</f>
        <v>6.29</v>
      </c>
      <c r="AK7" s="27">
        <v>6.5</v>
      </c>
      <c r="AL7" s="10">
        <v>5.9</v>
      </c>
      <c r="AM7" s="18">
        <f>(AJ7*0.5)+(AK7*0.25)+(AL7*0.25)</f>
        <v>6.2449999999999992</v>
      </c>
      <c r="AN7" s="18">
        <f>(Q7+AF7+AM7)/3</f>
        <v>5.7509027777777773</v>
      </c>
      <c r="AO7" s="2"/>
      <c r="AP7" s="10">
        <v>5</v>
      </c>
      <c r="AQ7" s="10">
        <v>6.8</v>
      </c>
      <c r="AR7" s="10">
        <v>6.8</v>
      </c>
      <c r="AS7" s="10">
        <v>6.3</v>
      </c>
      <c r="AT7" s="10">
        <v>6.5</v>
      </c>
      <c r="AU7" s="10">
        <v>8</v>
      </c>
      <c r="AV7" s="10">
        <v>6</v>
      </c>
      <c r="AW7" s="10">
        <v>6.5</v>
      </c>
      <c r="AX7" s="24">
        <f>SUM(AP7:AW7)</f>
        <v>51.900000000000006</v>
      </c>
      <c r="AY7" s="25">
        <f>AX7/8</f>
        <v>6.4875000000000007</v>
      </c>
      <c r="AZ7" s="10">
        <v>6.5</v>
      </c>
      <c r="BA7" s="11">
        <f>(AY7*0.75)+(AZ7*0.25)</f>
        <v>6.4906250000000005</v>
      </c>
      <c r="BB7" s="1"/>
      <c r="BC7" s="10">
        <v>4</v>
      </c>
      <c r="BD7" s="10">
        <v>6</v>
      </c>
      <c r="BE7" s="10">
        <v>3</v>
      </c>
      <c r="BF7" s="10">
        <v>0</v>
      </c>
      <c r="BG7" s="10">
        <v>5</v>
      </c>
      <c r="BH7" s="24">
        <f>SUM(BC7:BG7)</f>
        <v>18</v>
      </c>
      <c r="BI7" s="11">
        <f>BH7/5</f>
        <v>3.6</v>
      </c>
      <c r="BK7" s="10">
        <v>8.1999999999999993</v>
      </c>
      <c r="BL7" s="10">
        <v>5.3</v>
      </c>
      <c r="BM7" s="25">
        <f>(BK7*0.15)+(BL7*0.85)</f>
        <v>5.7349999999999994</v>
      </c>
      <c r="BN7" s="10">
        <v>5.6</v>
      </c>
      <c r="BO7" s="18">
        <f>BI7+BM7+BN7</f>
        <v>14.934999999999999</v>
      </c>
      <c r="BP7" s="18">
        <f>BO7/3</f>
        <v>4.9783333333333326</v>
      </c>
      <c r="BQ7" s="1"/>
      <c r="BR7" s="10">
        <v>6.3</v>
      </c>
      <c r="BS7" s="10">
        <v>3.5</v>
      </c>
      <c r="BT7" s="26">
        <f>(BR7*0.7)+(BS7*0.3)</f>
        <v>5.4599999999999991</v>
      </c>
      <c r="BU7" s="27">
        <v>6.5</v>
      </c>
      <c r="BV7" s="10">
        <v>6.2</v>
      </c>
      <c r="BW7" s="18">
        <f>(BT7*0.5)+(BU7*0.25)+(BV7*0.25)</f>
        <v>5.9049999999999994</v>
      </c>
      <c r="BX7" s="18">
        <f>(BA7+BP7+BW7)/3</f>
        <v>5.7913194444444445</v>
      </c>
      <c r="BY7" s="2"/>
      <c r="BZ7" s="10"/>
      <c r="CA7" s="10"/>
      <c r="CB7" s="10"/>
      <c r="CC7" s="10"/>
      <c r="CD7" s="10"/>
      <c r="CE7" s="10"/>
      <c r="CF7" s="10"/>
      <c r="CG7" s="10"/>
      <c r="CH7" s="24">
        <f>SUM(BZ7:CG7)</f>
        <v>0</v>
      </c>
      <c r="CI7" s="25">
        <f>CH7/8</f>
        <v>0</v>
      </c>
      <c r="CJ7" s="10"/>
      <c r="CK7" s="11">
        <f>(CI7*0.75)+(CJ7*0.25)</f>
        <v>0</v>
      </c>
      <c r="CL7" s="1"/>
      <c r="CM7" s="10"/>
      <c r="CN7" s="10"/>
      <c r="CO7" s="10"/>
      <c r="CP7" s="10"/>
      <c r="CQ7" s="10"/>
      <c r="CR7" s="24">
        <f>SUM(CM7:CQ7)</f>
        <v>0</v>
      </c>
      <c r="CS7" s="11">
        <f>CR7/5</f>
        <v>0</v>
      </c>
      <c r="CU7" s="10"/>
      <c r="CV7" s="10"/>
      <c r="CW7" s="25">
        <f>(CU7*0.15)+(CV7*0.85)</f>
        <v>0</v>
      </c>
      <c r="CX7" s="10"/>
      <c r="CY7" s="18">
        <f>CS7+CW7+CX7</f>
        <v>0</v>
      </c>
      <c r="CZ7" s="18">
        <f>CY7/3</f>
        <v>0</v>
      </c>
      <c r="DA7" s="1"/>
      <c r="DB7" s="10"/>
      <c r="DC7" s="10"/>
      <c r="DD7" s="26">
        <f>(DB7*0.7)+(DC7*0.3)</f>
        <v>0</v>
      </c>
      <c r="DE7" s="27"/>
      <c r="DF7" s="10"/>
      <c r="DG7" s="18">
        <f>(DD7*0.5)+(DE7*0.25)+(DF7*0.25)</f>
        <v>0</v>
      </c>
      <c r="DH7" s="18">
        <f>(CK7+CZ7+DG7)/3</f>
        <v>0</v>
      </c>
      <c r="DI7" s="15"/>
      <c r="DJ7" s="18">
        <f>AN7</f>
        <v>5.7509027777777773</v>
      </c>
      <c r="DK7" s="18">
        <f>BX7</f>
        <v>5.7913194444444445</v>
      </c>
      <c r="DL7" s="18"/>
      <c r="DM7" s="18">
        <f>AVERAGE(DJ7:DL7)</f>
        <v>5.7711111111111109</v>
      </c>
      <c r="DN7">
        <f>RANK(DM7,DM$7:DM$7)</f>
        <v>1</v>
      </c>
      <c r="DP7" s="18">
        <f>Q7</f>
        <v>6.0593749999999993</v>
      </c>
      <c r="DQ7" s="18">
        <f>BA7</f>
        <v>6.4906250000000005</v>
      </c>
      <c r="DR7" s="18"/>
      <c r="DS7" s="18">
        <f>AVERAGE(DP7:DR7)</f>
        <v>6.2750000000000004</v>
      </c>
      <c r="DT7">
        <f>RANK(DS7,DS$7:DS$7)</f>
        <v>1</v>
      </c>
      <c r="DV7" s="18">
        <f>AF7</f>
        <v>4.9483333333333333</v>
      </c>
      <c r="DW7" s="18">
        <f>BP7</f>
        <v>4.9783333333333326</v>
      </c>
      <c r="DX7" s="18"/>
      <c r="DY7" s="18">
        <f>AVERAGE(DV7:DX7)</f>
        <v>4.9633333333333329</v>
      </c>
      <c r="DZ7">
        <f>RANK(DY7,DY$7:DY$7)</f>
        <v>1</v>
      </c>
      <c r="EB7" s="18">
        <f>AM7</f>
        <v>6.2449999999999992</v>
      </c>
      <c r="EC7" s="18">
        <f>BW7</f>
        <v>5.9049999999999994</v>
      </c>
      <c r="ED7" s="18"/>
      <c r="EE7" s="18">
        <f>AVERAGE(EB7:ED7)</f>
        <v>6.0749999999999993</v>
      </c>
      <c r="EF7">
        <f>RANK(EE7,EE$7:EE$7)</f>
        <v>1</v>
      </c>
    </row>
    <row r="8" spans="1:136"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11"/>
      <c r="AH8" s="24"/>
      <c r="AI8" s="24"/>
      <c r="AJ8" s="24"/>
      <c r="AK8" s="24"/>
      <c r="AL8" s="24"/>
      <c r="AM8" s="18"/>
      <c r="AN8" s="18"/>
      <c r="BZ8" s="87"/>
      <c r="CA8" s="87"/>
      <c r="CB8" s="87"/>
      <c r="CC8" s="87"/>
      <c r="CD8" s="87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9"/>
      <c r="CQ8" s="87"/>
      <c r="CR8" s="28"/>
      <c r="CS8" s="28"/>
      <c r="CT8" s="28"/>
      <c r="CU8" s="28"/>
      <c r="CV8" s="28"/>
      <c r="CW8" s="28"/>
      <c r="CX8" s="29"/>
      <c r="CY8" s="29"/>
      <c r="CZ8" s="87"/>
      <c r="DA8" s="28"/>
      <c r="DB8" s="28"/>
      <c r="DC8" s="28"/>
      <c r="DD8" s="28"/>
      <c r="DE8" s="28"/>
      <c r="DF8" s="28"/>
      <c r="DG8" s="28"/>
      <c r="DH8" s="28"/>
      <c r="DI8" s="28"/>
      <c r="DJ8" s="18"/>
      <c r="DK8" s="18"/>
      <c r="DL8" s="18"/>
      <c r="DM8" s="18"/>
    </row>
    <row r="9" spans="1:136"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</row>
    <row r="10" spans="1:136"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</row>
    <row r="11" spans="1:136"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</row>
  </sheetData>
  <mergeCells count="26">
    <mergeCell ref="DJ4:DL4"/>
    <mergeCell ref="DP4:DR4"/>
    <mergeCell ref="DV4:DX4"/>
    <mergeCell ref="EB4:ED4"/>
    <mergeCell ref="EC3:ED3"/>
    <mergeCell ref="DJ3:DN3"/>
    <mergeCell ref="DQ3:DS3"/>
    <mergeCell ref="DW3:DY3"/>
    <mergeCell ref="F4:Q4"/>
    <mergeCell ref="S4:Y4"/>
    <mergeCell ref="AH4:AM4"/>
    <mergeCell ref="AP4:BA4"/>
    <mergeCell ref="BC4:BI4"/>
    <mergeCell ref="BR4:BW4"/>
    <mergeCell ref="BZ4:CK4"/>
    <mergeCell ref="CM4:CS4"/>
    <mergeCell ref="DB4:DG4"/>
    <mergeCell ref="CB1:CG1"/>
    <mergeCell ref="CO1:CR1"/>
    <mergeCell ref="DD1:DF1"/>
    <mergeCell ref="BT1:BV1"/>
    <mergeCell ref="H1:M1"/>
    <mergeCell ref="U1:X1"/>
    <mergeCell ref="AJ1:AL1"/>
    <mergeCell ref="AR1:AW1"/>
    <mergeCell ref="BE1:BH1"/>
  </mergeCells>
  <pageMargins left="0.75" right="0.75" top="1" bottom="1" header="0.5" footer="0.5"/>
  <pageSetup paperSize="9" orientation="landscape" horizontalDpi="300" verticalDpi="300" r:id="rId1"/>
  <headerFooter alignWithMargins="0">
    <oddFooter>&amp;L&amp;A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40"/>
  <sheetViews>
    <sheetView workbookViewId="0">
      <pane xSplit="5" ySplit="6" topLeftCell="F7" activePane="bottomRight" state="frozen"/>
      <selection pane="bottomLeft" activeCell="A7" sqref="A7"/>
      <selection pane="topRight" activeCell="F1" sqref="F1"/>
      <selection pane="bottomRight" activeCell="F7" sqref="F7"/>
    </sheetView>
  </sheetViews>
  <sheetFormatPr defaultRowHeight="12.75"/>
  <cols>
    <col min="1" max="1" width="5.5703125" customWidth="1"/>
    <col min="2" max="2" width="21.28515625" customWidth="1"/>
    <col min="3" max="3" width="20.28515625" customWidth="1"/>
    <col min="4" max="4" width="14" customWidth="1"/>
    <col min="5" max="5" width="16.7109375" customWidth="1"/>
    <col min="6" max="13" width="5.7109375" customWidth="1"/>
    <col min="14" max="14" width="7.5703125" customWidth="1"/>
    <col min="15" max="15" width="6.5703125" customWidth="1"/>
    <col min="16" max="16" width="5.7109375" customWidth="1"/>
    <col min="17" max="17" width="3.140625" customWidth="1"/>
    <col min="18" max="21" width="5.7109375" customWidth="1"/>
    <col min="22" max="22" width="6.7109375" customWidth="1"/>
    <col min="23" max="23" width="3.140625" customWidth="1"/>
    <col min="24" max="31" width="5.7109375" customWidth="1"/>
    <col min="32" max="32" width="7.5703125" customWidth="1"/>
    <col min="33" max="33" width="6.5703125" customWidth="1"/>
    <col min="34" max="34" width="5.7109375" customWidth="1"/>
    <col min="35" max="35" width="3.140625" customWidth="1"/>
    <col min="36" max="39" width="5.7109375" customWidth="1"/>
    <col min="40" max="40" width="6.7109375" customWidth="1"/>
    <col min="41" max="41" width="3.140625" customWidth="1"/>
    <col min="42" max="49" width="5.7109375" customWidth="1"/>
    <col min="50" max="50" width="7.5703125" customWidth="1"/>
    <col min="51" max="51" width="6.5703125" customWidth="1"/>
    <col min="52" max="52" width="5.7109375" customWidth="1"/>
    <col min="53" max="53" width="3.140625" customWidth="1"/>
    <col min="54" max="56" width="5.7109375" customWidth="1"/>
    <col min="57" max="58" width="6.7109375" customWidth="1"/>
    <col min="59" max="59" width="3.140625" customWidth="1"/>
    <col min="60" max="63" width="8.7109375" customWidth="1"/>
    <col min="64" max="64" width="11.42578125" customWidth="1"/>
  </cols>
  <sheetData>
    <row r="1" spans="1:64">
      <c r="A1" t="s">
        <v>0</v>
      </c>
      <c r="D1" t="s">
        <v>1</v>
      </c>
      <c r="E1" t="s">
        <v>2</v>
      </c>
      <c r="F1" t="s">
        <v>1</v>
      </c>
      <c r="H1" s="89" t="str">
        <f>E1</f>
        <v>Chris Wicks</v>
      </c>
      <c r="I1" s="89"/>
      <c r="J1" s="89"/>
      <c r="K1" s="89"/>
      <c r="L1" s="89"/>
      <c r="M1" s="89"/>
      <c r="Q1" s="1"/>
      <c r="W1" s="2"/>
      <c r="X1" t="s">
        <v>3</v>
      </c>
      <c r="Z1" s="89" t="str">
        <f>E2</f>
        <v>Krystle Lander</v>
      </c>
      <c r="AA1" s="89"/>
      <c r="AB1" s="89"/>
      <c r="AC1" s="89"/>
      <c r="AD1" s="89"/>
      <c r="AE1" s="89"/>
      <c r="AI1" s="1"/>
      <c r="AO1" s="3"/>
      <c r="AP1" t="s">
        <v>4</v>
      </c>
      <c r="AR1">
        <f>E3</f>
        <v>0</v>
      </c>
      <c r="AS1" s="89"/>
      <c r="AT1" s="89"/>
      <c r="AU1" s="89"/>
      <c r="AV1" s="89"/>
      <c r="AW1" s="89"/>
      <c r="BA1" s="1"/>
      <c r="BG1" s="2"/>
      <c r="BH1" s="4"/>
      <c r="BI1" s="4"/>
      <c r="BJ1" s="4"/>
      <c r="BL1" s="4">
        <f ca="1">NOW()</f>
        <v>42374.372500810183</v>
      </c>
    </row>
    <row r="2" spans="1:64">
      <c r="A2" s="5" t="s">
        <v>5</v>
      </c>
      <c r="D2" t="s">
        <v>3</v>
      </c>
      <c r="E2" t="s">
        <v>110</v>
      </c>
      <c r="Q2" s="1"/>
      <c r="W2" s="2"/>
      <c r="AI2" s="1"/>
      <c r="AO2" s="3"/>
      <c r="BA2" s="1"/>
      <c r="BG2" s="2"/>
      <c r="BH2" s="6"/>
      <c r="BI2" s="6"/>
      <c r="BJ2" s="6"/>
      <c r="BL2" s="6">
        <f ca="1">NOW()</f>
        <v>42374.372500810183</v>
      </c>
    </row>
    <row r="3" spans="1:64">
      <c r="A3" t="s">
        <v>197</v>
      </c>
      <c r="C3" s="19" t="s">
        <v>198</v>
      </c>
      <c r="D3" t="s">
        <v>4</v>
      </c>
      <c r="F3" s="90" t="s">
        <v>10</v>
      </c>
      <c r="G3" s="90"/>
      <c r="H3" s="90"/>
      <c r="I3" s="90"/>
      <c r="J3" s="90"/>
      <c r="K3" s="90"/>
      <c r="L3" s="90"/>
      <c r="M3" s="90"/>
      <c r="N3" s="90"/>
      <c r="O3" s="90"/>
      <c r="P3" s="90"/>
      <c r="Q3" s="1"/>
      <c r="R3" s="90" t="s">
        <v>12</v>
      </c>
      <c r="S3" s="90"/>
      <c r="T3" s="90"/>
      <c r="U3" s="90"/>
      <c r="W3" s="2"/>
      <c r="X3" s="90" t="s">
        <v>10</v>
      </c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1"/>
      <c r="AJ3" s="90" t="s">
        <v>12</v>
      </c>
      <c r="AK3" s="90"/>
      <c r="AL3" s="90"/>
      <c r="AM3" s="90"/>
      <c r="AO3" s="3"/>
      <c r="AP3" s="90" t="s">
        <v>10</v>
      </c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1"/>
      <c r="BB3" s="90" t="s">
        <v>12</v>
      </c>
      <c r="BC3" s="90"/>
      <c r="BD3" s="90"/>
      <c r="BE3" s="90"/>
      <c r="BG3" s="2"/>
      <c r="BH3" s="90" t="s">
        <v>173</v>
      </c>
      <c r="BI3" s="89"/>
      <c r="BJ3" s="89"/>
      <c r="BK3" s="89"/>
    </row>
    <row r="4" spans="1:64">
      <c r="A4" t="s">
        <v>174</v>
      </c>
      <c r="O4" s="85" t="s">
        <v>175</v>
      </c>
      <c r="Q4" s="7"/>
      <c r="V4" s="85" t="s">
        <v>61</v>
      </c>
      <c r="W4" s="2"/>
      <c r="AG4" s="85" t="s">
        <v>175</v>
      </c>
      <c r="AI4" s="7"/>
      <c r="AN4" s="85" t="s">
        <v>61</v>
      </c>
      <c r="AO4" s="8"/>
      <c r="AY4" s="85" t="s">
        <v>175</v>
      </c>
      <c r="BA4" s="7"/>
      <c r="BF4" s="85" t="s">
        <v>61</v>
      </c>
      <c r="BG4" s="8"/>
      <c r="BH4" s="85"/>
      <c r="BI4" s="85"/>
      <c r="BJ4" s="85"/>
      <c r="BK4" s="85"/>
    </row>
    <row r="5" spans="1:64" s="62" customFormat="1">
      <c r="A5" s="85" t="s">
        <v>19</v>
      </c>
      <c r="B5" s="85" t="s">
        <v>20</v>
      </c>
      <c r="C5" s="85" t="s">
        <v>21</v>
      </c>
      <c r="D5" s="85" t="s">
        <v>22</v>
      </c>
      <c r="E5" s="85" t="s">
        <v>23</v>
      </c>
      <c r="F5" s="85" t="s">
        <v>24</v>
      </c>
      <c r="G5" s="85" t="s">
        <v>62</v>
      </c>
      <c r="H5" s="85" t="s">
        <v>127</v>
      </c>
      <c r="I5" s="85" t="s">
        <v>190</v>
      </c>
      <c r="J5" s="85" t="s">
        <v>191</v>
      </c>
      <c r="K5" s="85" t="s">
        <v>192</v>
      </c>
      <c r="L5" s="85" t="s">
        <v>131</v>
      </c>
      <c r="M5" s="85" t="s">
        <v>193</v>
      </c>
      <c r="N5" s="85" t="s">
        <v>177</v>
      </c>
      <c r="O5" s="85" t="s">
        <v>178</v>
      </c>
      <c r="P5" s="85" t="s">
        <v>34</v>
      </c>
      <c r="Q5" s="7"/>
      <c r="R5" s="9" t="s">
        <v>41</v>
      </c>
      <c r="S5" s="9" t="s">
        <v>42</v>
      </c>
      <c r="T5" s="85" t="s">
        <v>194</v>
      </c>
      <c r="U5" s="85" t="s">
        <v>177</v>
      </c>
      <c r="V5" s="85" t="s">
        <v>45</v>
      </c>
      <c r="W5" s="8"/>
      <c r="X5" s="85" t="s">
        <v>24</v>
      </c>
      <c r="Y5" s="85" t="s">
        <v>62</v>
      </c>
      <c r="Z5" s="85" t="s">
        <v>127</v>
      </c>
      <c r="AA5" s="85" t="s">
        <v>190</v>
      </c>
      <c r="AB5" s="85" t="s">
        <v>191</v>
      </c>
      <c r="AC5" s="85" t="s">
        <v>192</v>
      </c>
      <c r="AD5" s="85" t="s">
        <v>131</v>
      </c>
      <c r="AE5" s="85" t="s">
        <v>193</v>
      </c>
      <c r="AF5" s="85" t="s">
        <v>177</v>
      </c>
      <c r="AG5" s="85" t="s">
        <v>178</v>
      </c>
      <c r="AH5" s="85" t="s">
        <v>34</v>
      </c>
      <c r="AI5" s="7"/>
      <c r="AJ5" s="9" t="s">
        <v>41</v>
      </c>
      <c r="AK5" s="9" t="s">
        <v>42</v>
      </c>
      <c r="AL5" s="85" t="s">
        <v>194</v>
      </c>
      <c r="AM5" s="85" t="s">
        <v>177</v>
      </c>
      <c r="AN5" s="85" t="s">
        <v>45</v>
      </c>
      <c r="AO5" s="8"/>
      <c r="AP5" s="85" t="s">
        <v>24</v>
      </c>
      <c r="AQ5" s="85" t="s">
        <v>62</v>
      </c>
      <c r="AR5" s="85" t="s">
        <v>127</v>
      </c>
      <c r="AS5" s="85" t="s">
        <v>190</v>
      </c>
      <c r="AT5" s="85" t="s">
        <v>191</v>
      </c>
      <c r="AU5" s="85" t="s">
        <v>192</v>
      </c>
      <c r="AV5" s="85" t="s">
        <v>131</v>
      </c>
      <c r="AW5" s="85" t="s">
        <v>193</v>
      </c>
      <c r="AX5" s="85" t="s">
        <v>177</v>
      </c>
      <c r="AY5" s="85" t="s">
        <v>178</v>
      </c>
      <c r="AZ5" s="85" t="s">
        <v>34</v>
      </c>
      <c r="BA5" s="7"/>
      <c r="BB5" s="9" t="s">
        <v>41</v>
      </c>
      <c r="BC5" s="9" t="s">
        <v>42</v>
      </c>
      <c r="BD5" s="85" t="s">
        <v>194</v>
      </c>
      <c r="BE5" s="85" t="s">
        <v>177</v>
      </c>
      <c r="BF5" s="85" t="s">
        <v>45</v>
      </c>
      <c r="BG5" s="8"/>
      <c r="BH5" s="85" t="s">
        <v>46</v>
      </c>
      <c r="BI5" s="85" t="s">
        <v>47</v>
      </c>
      <c r="BJ5" s="85" t="s">
        <v>48</v>
      </c>
      <c r="BK5" s="85" t="s">
        <v>180</v>
      </c>
      <c r="BL5" s="85" t="s">
        <v>49</v>
      </c>
    </row>
    <row r="6" spans="1:64">
      <c r="Q6" s="1"/>
      <c r="W6" s="2"/>
      <c r="AI6" s="1"/>
      <c r="AO6" s="3"/>
      <c r="BA6" s="1"/>
      <c r="BG6" s="2"/>
    </row>
    <row r="7" spans="1:64">
      <c r="A7" s="32">
        <v>1</v>
      </c>
      <c r="B7" s="32" t="s">
        <v>120</v>
      </c>
      <c r="C7" s="35"/>
      <c r="D7" s="36"/>
      <c r="E7" s="37"/>
      <c r="F7" s="10">
        <v>6</v>
      </c>
      <c r="G7" s="10">
        <v>7</v>
      </c>
      <c r="H7" s="10">
        <v>7</v>
      </c>
      <c r="I7" s="10">
        <v>6.8</v>
      </c>
      <c r="J7" s="10">
        <v>6</v>
      </c>
      <c r="K7" s="10">
        <v>6</v>
      </c>
      <c r="L7" s="10">
        <v>6.5</v>
      </c>
      <c r="M7" s="10">
        <v>6</v>
      </c>
      <c r="N7" s="11">
        <f t="shared" ref="N7:N12" si="0">SUM(F7:M7)</f>
        <v>51.3</v>
      </c>
      <c r="O7" s="12"/>
      <c r="P7" s="12"/>
      <c r="Q7" s="1"/>
      <c r="R7" s="13"/>
      <c r="S7" s="13"/>
      <c r="T7" s="13"/>
      <c r="U7" s="14"/>
      <c r="V7" s="14"/>
      <c r="W7" s="2"/>
      <c r="X7" s="10">
        <v>5.6</v>
      </c>
      <c r="Y7" s="10">
        <v>7.8</v>
      </c>
      <c r="Z7" s="10">
        <v>7.5</v>
      </c>
      <c r="AA7" s="10">
        <v>8</v>
      </c>
      <c r="AB7" s="10">
        <v>6.8</v>
      </c>
      <c r="AC7" s="10">
        <v>7.2</v>
      </c>
      <c r="AD7" s="10">
        <v>7.2</v>
      </c>
      <c r="AE7" s="10">
        <v>6.2</v>
      </c>
      <c r="AF7" s="11">
        <f t="shared" ref="AF7:AF12" si="1">SUM(X7:AE7)</f>
        <v>56.300000000000004</v>
      </c>
      <c r="AG7" s="12"/>
      <c r="AH7" s="12"/>
      <c r="AI7" s="1"/>
      <c r="AJ7" s="13"/>
      <c r="AK7" s="13"/>
      <c r="AL7" s="13"/>
      <c r="AM7" s="14"/>
      <c r="AN7" s="14"/>
      <c r="AO7" s="15"/>
      <c r="AP7" s="10"/>
      <c r="AQ7" s="10"/>
      <c r="AR7" s="10"/>
      <c r="AS7" s="10"/>
      <c r="AT7" s="10"/>
      <c r="AU7" s="10"/>
      <c r="AV7" s="10"/>
      <c r="AW7" s="10"/>
      <c r="AX7" s="11">
        <f t="shared" ref="AX7:AX12" si="2">SUM(AP7:AW7)</f>
        <v>0</v>
      </c>
      <c r="AY7" s="12"/>
      <c r="AZ7" s="12"/>
      <c r="BA7" s="1"/>
      <c r="BB7" s="13"/>
      <c r="BC7" s="13"/>
      <c r="BD7" s="13"/>
      <c r="BE7" s="14"/>
      <c r="BF7" s="14"/>
      <c r="BG7" s="16"/>
      <c r="BH7" s="14"/>
      <c r="BI7" s="14"/>
      <c r="BJ7" s="14"/>
      <c r="BK7" s="14"/>
      <c r="BL7" s="1"/>
    </row>
    <row r="8" spans="1:64">
      <c r="A8" s="32">
        <v>2</v>
      </c>
      <c r="B8" s="32" t="s">
        <v>143</v>
      </c>
      <c r="C8" s="38"/>
      <c r="D8" s="39"/>
      <c r="E8" s="40"/>
      <c r="F8" s="10">
        <v>4</v>
      </c>
      <c r="G8" s="10">
        <v>5.5</v>
      </c>
      <c r="H8" s="10">
        <v>5</v>
      </c>
      <c r="I8" s="10">
        <v>4</v>
      </c>
      <c r="J8" s="10">
        <v>4.8</v>
      </c>
      <c r="K8" s="10">
        <v>5.2</v>
      </c>
      <c r="L8" s="10">
        <v>6</v>
      </c>
      <c r="M8" s="10">
        <v>5.5</v>
      </c>
      <c r="N8" s="11">
        <f t="shared" si="0"/>
        <v>40</v>
      </c>
      <c r="O8" s="12"/>
      <c r="P8" s="12"/>
      <c r="Q8" s="1"/>
      <c r="R8" s="1"/>
      <c r="S8" s="1"/>
      <c r="T8" s="1"/>
      <c r="U8" s="1"/>
      <c r="V8" s="1"/>
      <c r="W8" s="2"/>
      <c r="X8" s="10">
        <v>5.5</v>
      </c>
      <c r="Y8" s="10">
        <v>7.6</v>
      </c>
      <c r="Z8" s="10">
        <v>6.9</v>
      </c>
      <c r="AA8" s="10">
        <v>6.8</v>
      </c>
      <c r="AB8" s="10">
        <v>7.2</v>
      </c>
      <c r="AC8" s="10">
        <v>8</v>
      </c>
      <c r="AD8" s="10">
        <v>7.6</v>
      </c>
      <c r="AE8" s="10">
        <v>7</v>
      </c>
      <c r="AF8" s="11">
        <f t="shared" si="1"/>
        <v>56.6</v>
      </c>
      <c r="AG8" s="12"/>
      <c r="AH8" s="12"/>
      <c r="AI8" s="1"/>
      <c r="AJ8" s="1"/>
      <c r="AK8" s="1"/>
      <c r="AL8" s="1"/>
      <c r="AM8" s="1"/>
      <c r="AN8" s="1"/>
      <c r="AO8" s="3"/>
      <c r="AP8" s="10"/>
      <c r="AQ8" s="10"/>
      <c r="AR8" s="10"/>
      <c r="AS8" s="10"/>
      <c r="AT8" s="10"/>
      <c r="AU8" s="10"/>
      <c r="AV8" s="10"/>
      <c r="AW8" s="10"/>
      <c r="AX8" s="11">
        <f t="shared" si="2"/>
        <v>0</v>
      </c>
      <c r="AY8" s="12"/>
      <c r="AZ8" s="12"/>
      <c r="BA8" s="1"/>
      <c r="BB8" s="1"/>
      <c r="BC8" s="1"/>
      <c r="BD8" s="1"/>
      <c r="BE8" s="1"/>
      <c r="BF8" s="1"/>
      <c r="BG8" s="2"/>
      <c r="BH8" s="1"/>
      <c r="BI8" s="1"/>
      <c r="BJ8" s="1"/>
      <c r="BK8" s="1"/>
      <c r="BL8" s="1"/>
    </row>
    <row r="9" spans="1:64">
      <c r="A9" s="32">
        <v>3</v>
      </c>
      <c r="B9" s="32" t="s">
        <v>119</v>
      </c>
      <c r="C9" s="38"/>
      <c r="D9" s="39"/>
      <c r="E9" s="40"/>
      <c r="F9" s="10">
        <v>4</v>
      </c>
      <c r="G9" s="10">
        <v>4.5</v>
      </c>
      <c r="H9" s="10">
        <v>5.5</v>
      </c>
      <c r="I9" s="10">
        <v>5.8</v>
      </c>
      <c r="J9" s="10">
        <v>5</v>
      </c>
      <c r="K9" s="10">
        <v>5</v>
      </c>
      <c r="L9" s="10">
        <v>5.5</v>
      </c>
      <c r="M9" s="10">
        <v>5</v>
      </c>
      <c r="N9" s="11">
        <f t="shared" si="0"/>
        <v>40.299999999999997</v>
      </c>
      <c r="O9" s="12"/>
      <c r="P9" s="12"/>
      <c r="Q9" s="1"/>
      <c r="R9" s="1"/>
      <c r="S9" s="1"/>
      <c r="T9" s="1"/>
      <c r="U9" s="1"/>
      <c r="V9" s="1"/>
      <c r="W9" s="2"/>
      <c r="X9" s="10">
        <v>6</v>
      </c>
      <c r="Y9" s="10">
        <v>7</v>
      </c>
      <c r="Z9" s="10">
        <v>7.3</v>
      </c>
      <c r="AA9" s="10">
        <v>7.8</v>
      </c>
      <c r="AB9" s="10">
        <v>8</v>
      </c>
      <c r="AC9" s="10">
        <v>7.8</v>
      </c>
      <c r="AD9" s="10">
        <v>6.2</v>
      </c>
      <c r="AE9" s="10">
        <v>6</v>
      </c>
      <c r="AF9" s="11">
        <f t="shared" si="1"/>
        <v>56.1</v>
      </c>
      <c r="AG9" s="12"/>
      <c r="AH9" s="12"/>
      <c r="AI9" s="1"/>
      <c r="AJ9" s="1"/>
      <c r="AK9" s="1"/>
      <c r="AL9" s="1"/>
      <c r="AM9" s="1"/>
      <c r="AN9" s="1"/>
      <c r="AO9" s="3"/>
      <c r="AP9" s="10"/>
      <c r="AQ9" s="10"/>
      <c r="AR9" s="10"/>
      <c r="AS9" s="10"/>
      <c r="AT9" s="10"/>
      <c r="AU9" s="10"/>
      <c r="AV9" s="10"/>
      <c r="AW9" s="10"/>
      <c r="AX9" s="11">
        <f t="shared" si="2"/>
        <v>0</v>
      </c>
      <c r="AY9" s="12"/>
      <c r="AZ9" s="12"/>
      <c r="BA9" s="1"/>
      <c r="BB9" s="1"/>
      <c r="BC9" s="1"/>
      <c r="BD9" s="1"/>
      <c r="BE9" s="1"/>
      <c r="BF9" s="1"/>
      <c r="BG9" s="2"/>
      <c r="BH9" s="1"/>
      <c r="BI9" s="1"/>
      <c r="BJ9" s="1"/>
      <c r="BK9" s="1"/>
      <c r="BL9" s="1"/>
    </row>
    <row r="10" spans="1:64">
      <c r="A10" s="32">
        <v>4</v>
      </c>
      <c r="B10" s="32" t="s">
        <v>140</v>
      </c>
      <c r="C10" s="38"/>
      <c r="D10" s="39"/>
      <c r="E10" s="40"/>
      <c r="F10" s="10">
        <v>5</v>
      </c>
      <c r="G10" s="10">
        <v>5</v>
      </c>
      <c r="H10" s="10">
        <v>6</v>
      </c>
      <c r="I10" s="10">
        <v>5.5</v>
      </c>
      <c r="J10" s="10">
        <v>5</v>
      </c>
      <c r="K10" s="10">
        <v>5</v>
      </c>
      <c r="L10" s="10">
        <v>6</v>
      </c>
      <c r="M10" s="10">
        <v>5.5</v>
      </c>
      <c r="N10" s="11">
        <f t="shared" si="0"/>
        <v>43</v>
      </c>
      <c r="O10" s="12"/>
      <c r="P10" s="12"/>
      <c r="Q10" s="1"/>
      <c r="R10" s="1"/>
      <c r="S10" s="1"/>
      <c r="T10" s="1"/>
      <c r="U10" s="1"/>
      <c r="V10" s="1"/>
      <c r="W10" s="2"/>
      <c r="X10" s="10">
        <v>6.9</v>
      </c>
      <c r="Y10" s="10">
        <v>7</v>
      </c>
      <c r="Z10" s="10">
        <v>6.7</v>
      </c>
      <c r="AA10" s="10">
        <v>6.5</v>
      </c>
      <c r="AB10" s="10">
        <v>6.5</v>
      </c>
      <c r="AC10" s="10">
        <v>5.5</v>
      </c>
      <c r="AD10" s="10">
        <v>6.8</v>
      </c>
      <c r="AE10" s="10">
        <v>6.5</v>
      </c>
      <c r="AF10" s="11">
        <f t="shared" si="1"/>
        <v>52.4</v>
      </c>
      <c r="AG10" s="12"/>
      <c r="AH10" s="12"/>
      <c r="AI10" s="1"/>
      <c r="AJ10" s="1"/>
      <c r="AK10" s="1"/>
      <c r="AL10" s="1"/>
      <c r="AM10" s="1"/>
      <c r="AN10" s="1"/>
      <c r="AO10" s="3"/>
      <c r="AP10" s="10"/>
      <c r="AQ10" s="10"/>
      <c r="AR10" s="10"/>
      <c r="AS10" s="10"/>
      <c r="AT10" s="10"/>
      <c r="AU10" s="10"/>
      <c r="AV10" s="10"/>
      <c r="AW10" s="10"/>
      <c r="AX10" s="11">
        <f t="shared" si="2"/>
        <v>0</v>
      </c>
      <c r="AY10" s="12"/>
      <c r="AZ10" s="12"/>
      <c r="BA10" s="1"/>
      <c r="BB10" s="1"/>
      <c r="BC10" s="1"/>
      <c r="BD10" s="1"/>
      <c r="BE10" s="1"/>
      <c r="BF10" s="1"/>
      <c r="BG10" s="2"/>
      <c r="BH10" s="1"/>
      <c r="BI10" s="1"/>
      <c r="BJ10" s="1"/>
      <c r="BK10" s="1"/>
      <c r="BL10" s="1"/>
    </row>
    <row r="11" spans="1:64">
      <c r="A11" s="32">
        <v>5</v>
      </c>
      <c r="B11" s="32" t="s">
        <v>116</v>
      </c>
      <c r="C11" s="38"/>
      <c r="D11" s="39"/>
      <c r="E11" s="40"/>
      <c r="F11" s="10">
        <v>3</v>
      </c>
      <c r="G11" s="10">
        <v>3.8</v>
      </c>
      <c r="H11" s="10">
        <v>4</v>
      </c>
      <c r="I11" s="10">
        <v>5</v>
      </c>
      <c r="J11" s="10">
        <v>5.5</v>
      </c>
      <c r="K11" s="10">
        <v>5.2</v>
      </c>
      <c r="L11" s="10">
        <v>4.8</v>
      </c>
      <c r="M11" s="10">
        <v>4.5</v>
      </c>
      <c r="N11" s="11">
        <f t="shared" si="0"/>
        <v>35.799999999999997</v>
      </c>
      <c r="O11" s="12"/>
      <c r="P11" s="12"/>
      <c r="Q11" s="1"/>
      <c r="R11" s="1"/>
      <c r="S11" s="1"/>
      <c r="T11" s="1"/>
      <c r="U11" s="1"/>
      <c r="V11" s="1"/>
      <c r="W11" s="2"/>
      <c r="X11" s="10">
        <v>3</v>
      </c>
      <c r="Y11" s="10">
        <v>6</v>
      </c>
      <c r="Z11" s="10">
        <v>6.2</v>
      </c>
      <c r="AA11" s="10">
        <v>6.8</v>
      </c>
      <c r="AB11" s="10">
        <v>6.2</v>
      </c>
      <c r="AC11" s="10">
        <v>6</v>
      </c>
      <c r="AD11" s="10">
        <v>5.8</v>
      </c>
      <c r="AE11" s="10">
        <v>5.5</v>
      </c>
      <c r="AF11" s="11">
        <f t="shared" si="1"/>
        <v>45.5</v>
      </c>
      <c r="AG11" s="12"/>
      <c r="AH11" s="12"/>
      <c r="AI11" s="1"/>
      <c r="AJ11" s="1"/>
      <c r="AK11" s="1"/>
      <c r="AL11" s="1"/>
      <c r="AM11" s="1"/>
      <c r="AN11" s="1"/>
      <c r="AO11" s="3"/>
      <c r="AP11" s="10"/>
      <c r="AQ11" s="10"/>
      <c r="AR11" s="10"/>
      <c r="AS11" s="10"/>
      <c r="AT11" s="10"/>
      <c r="AU11" s="10"/>
      <c r="AV11" s="10"/>
      <c r="AW11" s="10"/>
      <c r="AX11" s="11">
        <f t="shared" si="2"/>
        <v>0</v>
      </c>
      <c r="AY11" s="12"/>
      <c r="AZ11" s="12"/>
      <c r="BA11" s="1"/>
      <c r="BB11" s="1"/>
      <c r="BC11" s="1"/>
      <c r="BD11" s="1"/>
      <c r="BE11" s="1"/>
      <c r="BF11" s="1"/>
      <c r="BG11" s="2"/>
      <c r="BH11" s="1"/>
      <c r="BI11" s="1"/>
      <c r="BJ11" s="1"/>
      <c r="BK11" s="1"/>
      <c r="BL11" s="1"/>
    </row>
    <row r="12" spans="1:64">
      <c r="A12" s="32">
        <v>6</v>
      </c>
      <c r="B12" s="32" t="s">
        <v>199</v>
      </c>
      <c r="C12" s="41"/>
      <c r="D12" s="42"/>
      <c r="E12" s="43"/>
      <c r="F12" s="10">
        <v>4</v>
      </c>
      <c r="G12" s="10">
        <v>3.5</v>
      </c>
      <c r="H12" s="10">
        <v>6</v>
      </c>
      <c r="I12" s="10">
        <v>5.5</v>
      </c>
      <c r="J12" s="10">
        <v>6</v>
      </c>
      <c r="K12" s="10">
        <v>5.5</v>
      </c>
      <c r="L12" s="10">
        <v>5</v>
      </c>
      <c r="M12" s="10">
        <v>5</v>
      </c>
      <c r="N12" s="11">
        <f t="shared" si="0"/>
        <v>40.5</v>
      </c>
      <c r="O12" s="12"/>
      <c r="P12" s="12"/>
      <c r="Q12" s="1"/>
      <c r="R12" s="1"/>
      <c r="S12" s="1"/>
      <c r="T12" s="1"/>
      <c r="U12" s="1"/>
      <c r="V12" s="1"/>
      <c r="W12" s="2"/>
      <c r="X12" s="10">
        <v>4.5</v>
      </c>
      <c r="Y12" s="10">
        <v>5.8</v>
      </c>
      <c r="Z12" s="10">
        <v>6.9</v>
      </c>
      <c r="AA12" s="10">
        <v>7.9</v>
      </c>
      <c r="AB12" s="10">
        <v>7.6</v>
      </c>
      <c r="AC12" s="10">
        <v>7.2</v>
      </c>
      <c r="AD12" s="10">
        <v>7.2</v>
      </c>
      <c r="AE12" s="10">
        <v>6.8</v>
      </c>
      <c r="AF12" s="11">
        <f t="shared" si="1"/>
        <v>53.900000000000006</v>
      </c>
      <c r="AG12" s="12"/>
      <c r="AH12" s="12"/>
      <c r="AI12" s="1"/>
      <c r="AJ12" s="1"/>
      <c r="AK12" s="1"/>
      <c r="AL12" s="1"/>
      <c r="AM12" s="1"/>
      <c r="AN12" s="1"/>
      <c r="AO12" s="3"/>
      <c r="AP12" s="10"/>
      <c r="AQ12" s="10"/>
      <c r="AR12" s="10"/>
      <c r="AS12" s="10"/>
      <c r="AT12" s="10"/>
      <c r="AU12" s="10"/>
      <c r="AV12" s="10"/>
      <c r="AW12" s="10"/>
      <c r="AX12" s="11">
        <f t="shared" si="2"/>
        <v>0</v>
      </c>
      <c r="AY12" s="12"/>
      <c r="AZ12" s="12"/>
      <c r="BA12" s="1"/>
      <c r="BB12" s="1"/>
      <c r="BC12" s="1"/>
      <c r="BD12" s="1"/>
      <c r="BE12" s="1"/>
      <c r="BF12" s="1"/>
      <c r="BG12" s="2"/>
      <c r="BH12" s="1"/>
      <c r="BI12" s="1"/>
      <c r="BJ12" s="1"/>
      <c r="BK12" s="1"/>
      <c r="BL12" s="1"/>
    </row>
    <row r="13" spans="1:64" ht="15">
      <c r="A13" s="33" t="s">
        <v>183</v>
      </c>
      <c r="B13" s="32"/>
      <c r="C13" s="68" t="s">
        <v>152</v>
      </c>
      <c r="D13" s="47" t="s">
        <v>153</v>
      </c>
      <c r="E13" s="51" t="s">
        <v>91</v>
      </c>
      <c r="F13" s="1"/>
      <c r="G13" s="1"/>
      <c r="H13" s="1"/>
      <c r="I13" s="1"/>
      <c r="J13" s="1"/>
      <c r="K13" s="1"/>
      <c r="L13" s="1" t="s">
        <v>185</v>
      </c>
      <c r="M13" s="1"/>
      <c r="N13" s="18">
        <f>SUM(N7:N12)</f>
        <v>250.89999999999998</v>
      </c>
      <c r="O13" s="18">
        <f>(N13/6)/8</f>
        <v>5.2270833333333329</v>
      </c>
      <c r="P13" s="18">
        <f>O13</f>
        <v>5.2270833333333329</v>
      </c>
      <c r="Q13" s="1"/>
      <c r="R13" s="10"/>
      <c r="S13" s="10"/>
      <c r="T13" s="10"/>
      <c r="U13" s="18">
        <f>(R13*0.5)+(S13*0.25)+(T13*0.25)</f>
        <v>0</v>
      </c>
      <c r="V13" s="18">
        <f>(P13+U13)</f>
        <v>5.2270833333333329</v>
      </c>
      <c r="W13" s="2"/>
      <c r="X13" s="1"/>
      <c r="Y13" s="1"/>
      <c r="Z13" s="1"/>
      <c r="AA13" s="1"/>
      <c r="AB13" s="1"/>
      <c r="AC13" s="1"/>
      <c r="AD13" s="1" t="s">
        <v>185</v>
      </c>
      <c r="AE13" s="1"/>
      <c r="AF13" s="18">
        <f>SUM(AF7:AF12)</f>
        <v>320.79999999999995</v>
      </c>
      <c r="AG13" s="18">
        <f>(AF13/6)/8</f>
        <v>6.6833333333333327</v>
      </c>
      <c r="AH13" s="18">
        <f>AG13</f>
        <v>6.6833333333333327</v>
      </c>
      <c r="AI13" s="1"/>
      <c r="AJ13" s="10"/>
      <c r="AK13" s="10"/>
      <c r="AL13" s="10"/>
      <c r="AM13" s="18">
        <f>(AJ13*0.5)+(AK13*0.25)+(AL13*0.25)</f>
        <v>0</v>
      </c>
      <c r="AN13" s="18">
        <f>(AH13+AM13)</f>
        <v>6.6833333333333327</v>
      </c>
      <c r="AO13" s="3"/>
      <c r="AP13" s="1"/>
      <c r="AQ13" s="1"/>
      <c r="AR13" s="1"/>
      <c r="AS13" s="1"/>
      <c r="AT13" s="1"/>
      <c r="AU13" s="1"/>
      <c r="AV13" s="1" t="s">
        <v>185</v>
      </c>
      <c r="AW13" s="1"/>
      <c r="AX13" s="18">
        <f>SUM(AX7:AX12)</f>
        <v>0</v>
      </c>
      <c r="AY13" s="18">
        <f>(AX13/6)/8</f>
        <v>0</v>
      </c>
      <c r="AZ13" s="18">
        <f>AY13</f>
        <v>0</v>
      </c>
      <c r="BA13" s="1"/>
      <c r="BB13" s="10"/>
      <c r="BC13" s="10"/>
      <c r="BD13" s="10"/>
      <c r="BE13" s="18">
        <f>(BB13*0.5)+(BC13*0.25)+(BD13*0.25)</f>
        <v>0</v>
      </c>
      <c r="BF13" s="18">
        <f>(AZ13+BE13)</f>
        <v>0</v>
      </c>
      <c r="BG13" s="16"/>
      <c r="BH13" s="18">
        <f>V13</f>
        <v>5.2270833333333329</v>
      </c>
      <c r="BI13" s="18">
        <f>AN13</f>
        <v>6.6833333333333327</v>
      </c>
      <c r="BJ13" s="18"/>
      <c r="BK13" s="18">
        <f>AVERAGE(BH13:BJ13)</f>
        <v>5.9552083333333332</v>
      </c>
      <c r="BL13">
        <v>1</v>
      </c>
    </row>
    <row r="14" spans="1:64">
      <c r="A14" s="32">
        <v>1</v>
      </c>
      <c r="B14" s="31" t="s">
        <v>166</v>
      </c>
      <c r="C14" s="35"/>
      <c r="D14" s="36"/>
      <c r="E14" s="37"/>
      <c r="F14" s="10">
        <v>5.2</v>
      </c>
      <c r="G14" s="10">
        <v>4.5</v>
      </c>
      <c r="H14" s="10">
        <v>5.5</v>
      </c>
      <c r="I14" s="10">
        <v>5</v>
      </c>
      <c r="J14" s="10">
        <v>4.5</v>
      </c>
      <c r="K14" s="10">
        <v>4.7</v>
      </c>
      <c r="L14" s="10">
        <v>6.5</v>
      </c>
      <c r="M14" s="10">
        <v>5.5</v>
      </c>
      <c r="N14" s="11">
        <f t="shared" ref="N14:N19" si="3">SUM(F14:M14)</f>
        <v>41.4</v>
      </c>
      <c r="O14" s="12"/>
      <c r="P14" s="12"/>
      <c r="Q14" s="1"/>
      <c r="R14" s="13"/>
      <c r="S14" s="13"/>
      <c r="T14" s="13"/>
      <c r="U14" s="14"/>
      <c r="V14" s="14"/>
      <c r="W14" s="2"/>
      <c r="X14" s="10">
        <v>5.9</v>
      </c>
      <c r="Y14" s="10">
        <v>7.2</v>
      </c>
      <c r="Z14" s="10">
        <v>6</v>
      </c>
      <c r="AA14" s="10">
        <v>7.5</v>
      </c>
      <c r="AB14" s="10">
        <v>7.6</v>
      </c>
      <c r="AC14" s="10">
        <v>7</v>
      </c>
      <c r="AD14" s="10">
        <v>6</v>
      </c>
      <c r="AE14" s="10">
        <v>6.5</v>
      </c>
      <c r="AF14" s="11">
        <f t="shared" ref="AF14:AF19" si="4">SUM(X14:AE14)</f>
        <v>53.7</v>
      </c>
      <c r="AG14" s="12"/>
      <c r="AH14" s="12"/>
      <c r="AI14" s="1"/>
      <c r="AJ14" s="13"/>
      <c r="AK14" s="13"/>
      <c r="AL14" s="13"/>
      <c r="AM14" s="14"/>
      <c r="AN14" s="14"/>
      <c r="AO14" s="15"/>
      <c r="AP14" s="10"/>
      <c r="AQ14" s="10"/>
      <c r="AR14" s="10"/>
      <c r="AS14" s="10"/>
      <c r="AT14" s="10"/>
      <c r="AU14" s="10"/>
      <c r="AV14" s="10"/>
      <c r="AW14" s="10"/>
      <c r="AX14" s="11">
        <f t="shared" ref="AX14:AX19" si="5">SUM(AP14:AW14)</f>
        <v>0</v>
      </c>
      <c r="AY14" s="12"/>
      <c r="AZ14" s="12"/>
      <c r="BA14" s="1"/>
      <c r="BB14" s="13"/>
      <c r="BC14" s="13"/>
      <c r="BD14" s="13"/>
      <c r="BE14" s="14"/>
      <c r="BF14" s="14"/>
      <c r="BG14" s="16"/>
      <c r="BH14" s="14"/>
      <c r="BI14" s="14"/>
      <c r="BJ14" s="14"/>
      <c r="BK14" s="14"/>
      <c r="BL14" s="1"/>
    </row>
    <row r="15" spans="1:64">
      <c r="A15" s="32">
        <v>2</v>
      </c>
      <c r="B15" s="31" t="s">
        <v>151</v>
      </c>
      <c r="C15" s="38"/>
      <c r="D15" s="39"/>
      <c r="E15" s="40"/>
      <c r="F15" s="10">
        <v>5</v>
      </c>
      <c r="G15" s="10">
        <v>6</v>
      </c>
      <c r="H15" s="10">
        <v>5</v>
      </c>
      <c r="I15" s="10">
        <v>4.5999999999999996</v>
      </c>
      <c r="J15" s="10">
        <v>6</v>
      </c>
      <c r="K15" s="10">
        <v>5.5</v>
      </c>
      <c r="L15" s="10">
        <v>5</v>
      </c>
      <c r="M15" s="10">
        <v>5.8</v>
      </c>
      <c r="N15" s="11">
        <f t="shared" si="3"/>
        <v>42.9</v>
      </c>
      <c r="O15" s="12"/>
      <c r="P15" s="12"/>
      <c r="Q15" s="1"/>
      <c r="R15" s="1"/>
      <c r="S15" s="1"/>
      <c r="T15" s="1"/>
      <c r="U15" s="1"/>
      <c r="V15" s="1"/>
      <c r="W15" s="2"/>
      <c r="X15" s="10">
        <v>5</v>
      </c>
      <c r="Y15" s="10">
        <v>5.5</v>
      </c>
      <c r="Z15" s="10">
        <v>7.5</v>
      </c>
      <c r="AA15" s="10">
        <v>6</v>
      </c>
      <c r="AB15" s="10">
        <v>6.5</v>
      </c>
      <c r="AC15" s="10">
        <v>6.2</v>
      </c>
      <c r="AD15" s="10">
        <v>5.8</v>
      </c>
      <c r="AE15" s="10">
        <v>7</v>
      </c>
      <c r="AF15" s="11">
        <f t="shared" si="4"/>
        <v>49.5</v>
      </c>
      <c r="AG15" s="12"/>
      <c r="AH15" s="12"/>
      <c r="AI15" s="1"/>
      <c r="AJ15" s="1"/>
      <c r="AK15" s="1"/>
      <c r="AL15" s="1"/>
      <c r="AM15" s="1"/>
      <c r="AN15" s="1"/>
      <c r="AO15" s="3"/>
      <c r="AP15" s="10"/>
      <c r="AQ15" s="10"/>
      <c r="AR15" s="10"/>
      <c r="AS15" s="10"/>
      <c r="AT15" s="10"/>
      <c r="AU15" s="10"/>
      <c r="AV15" s="10"/>
      <c r="AW15" s="10"/>
      <c r="AX15" s="11">
        <f t="shared" si="5"/>
        <v>0</v>
      </c>
      <c r="AY15" s="12"/>
      <c r="AZ15" s="12"/>
      <c r="BA15" s="1"/>
      <c r="BB15" s="1"/>
      <c r="BC15" s="1"/>
      <c r="BD15" s="1"/>
      <c r="BE15" s="1"/>
      <c r="BF15" s="1"/>
      <c r="BG15" s="2"/>
      <c r="BH15" s="1"/>
      <c r="BI15" s="1"/>
      <c r="BJ15" s="1"/>
      <c r="BK15" s="1"/>
      <c r="BL15" s="1"/>
    </row>
    <row r="16" spans="1:64">
      <c r="A16" s="32">
        <v>3</v>
      </c>
      <c r="B16" s="31" t="s">
        <v>154</v>
      </c>
      <c r="C16" s="38"/>
      <c r="D16" s="39"/>
      <c r="E16" s="40"/>
      <c r="F16" s="10">
        <v>4.5</v>
      </c>
      <c r="G16" s="10">
        <v>6</v>
      </c>
      <c r="H16" s="10">
        <v>5</v>
      </c>
      <c r="I16" s="10">
        <v>5.5</v>
      </c>
      <c r="J16" s="10">
        <v>6</v>
      </c>
      <c r="K16" s="10">
        <v>5.8</v>
      </c>
      <c r="L16" s="10">
        <v>6</v>
      </c>
      <c r="M16" s="10">
        <v>5.5</v>
      </c>
      <c r="N16" s="11">
        <f t="shared" si="3"/>
        <v>44.3</v>
      </c>
      <c r="O16" s="12"/>
      <c r="P16" s="12"/>
      <c r="Q16" s="1"/>
      <c r="R16" s="1"/>
      <c r="S16" s="1"/>
      <c r="T16" s="1"/>
      <c r="U16" s="1"/>
      <c r="V16" s="1"/>
      <c r="W16" s="2"/>
      <c r="X16" s="10">
        <v>4.5</v>
      </c>
      <c r="Y16" s="10">
        <v>5</v>
      </c>
      <c r="Z16" s="10">
        <v>6</v>
      </c>
      <c r="AA16" s="10">
        <v>7</v>
      </c>
      <c r="AB16" s="10">
        <v>5</v>
      </c>
      <c r="AC16" s="10">
        <v>6</v>
      </c>
      <c r="AD16" s="10">
        <v>5.8</v>
      </c>
      <c r="AE16" s="10">
        <v>6</v>
      </c>
      <c r="AF16" s="11">
        <f t="shared" si="4"/>
        <v>45.3</v>
      </c>
      <c r="AG16" s="12"/>
      <c r="AH16" s="12"/>
      <c r="AI16" s="1"/>
      <c r="AJ16" s="1"/>
      <c r="AK16" s="1"/>
      <c r="AL16" s="1"/>
      <c r="AM16" s="1"/>
      <c r="AN16" s="1"/>
      <c r="AO16" s="3"/>
      <c r="AP16" s="10"/>
      <c r="AQ16" s="10"/>
      <c r="AR16" s="10"/>
      <c r="AS16" s="10"/>
      <c r="AT16" s="10"/>
      <c r="AU16" s="10"/>
      <c r="AV16" s="10"/>
      <c r="AW16" s="10"/>
      <c r="AX16" s="11">
        <f t="shared" si="5"/>
        <v>0</v>
      </c>
      <c r="AY16" s="12"/>
      <c r="AZ16" s="12"/>
      <c r="BA16" s="1"/>
      <c r="BB16" s="1"/>
      <c r="BC16" s="1"/>
      <c r="BD16" s="1"/>
      <c r="BE16" s="1"/>
      <c r="BF16" s="1"/>
      <c r="BG16" s="2"/>
      <c r="BH16" s="1"/>
      <c r="BI16" s="1"/>
      <c r="BJ16" s="1"/>
      <c r="BK16" s="1"/>
      <c r="BL16" s="1"/>
    </row>
    <row r="17" spans="1:64">
      <c r="A17" s="32">
        <v>4</v>
      </c>
      <c r="B17" s="31" t="s">
        <v>161</v>
      </c>
      <c r="C17" s="38"/>
      <c r="D17" s="39"/>
      <c r="E17" s="40"/>
      <c r="F17" s="10">
        <v>5.5</v>
      </c>
      <c r="G17" s="10">
        <v>3.8</v>
      </c>
      <c r="H17" s="10">
        <v>4</v>
      </c>
      <c r="I17" s="10">
        <v>5</v>
      </c>
      <c r="J17" s="10">
        <v>5.5</v>
      </c>
      <c r="K17" s="10">
        <v>5.5</v>
      </c>
      <c r="L17" s="10">
        <v>5.5</v>
      </c>
      <c r="M17" s="10">
        <v>5</v>
      </c>
      <c r="N17" s="11">
        <f t="shared" si="3"/>
        <v>39.799999999999997</v>
      </c>
      <c r="O17" s="12"/>
      <c r="P17" s="12"/>
      <c r="Q17" s="1"/>
      <c r="R17" s="1"/>
      <c r="S17" s="1"/>
      <c r="T17" s="1"/>
      <c r="U17" s="1"/>
      <c r="V17" s="1"/>
      <c r="W17" s="2"/>
      <c r="X17" s="10">
        <v>4.9000000000000004</v>
      </c>
      <c r="Y17" s="10">
        <v>5.5</v>
      </c>
      <c r="Z17" s="10">
        <v>6.8</v>
      </c>
      <c r="AA17" s="10">
        <v>7</v>
      </c>
      <c r="AB17" s="10">
        <v>5</v>
      </c>
      <c r="AC17" s="10">
        <v>4.8</v>
      </c>
      <c r="AD17" s="10">
        <v>5.3</v>
      </c>
      <c r="AE17" s="10">
        <v>5</v>
      </c>
      <c r="AF17" s="11">
        <f t="shared" si="4"/>
        <v>44.3</v>
      </c>
      <c r="AG17" s="12"/>
      <c r="AH17" s="12"/>
      <c r="AI17" s="1"/>
      <c r="AJ17" s="1"/>
      <c r="AK17" s="1"/>
      <c r="AL17" s="1"/>
      <c r="AM17" s="1"/>
      <c r="AN17" s="1"/>
      <c r="AO17" s="3"/>
      <c r="AP17" s="10"/>
      <c r="AQ17" s="10"/>
      <c r="AR17" s="10"/>
      <c r="AS17" s="10"/>
      <c r="AT17" s="10"/>
      <c r="AU17" s="10"/>
      <c r="AV17" s="10"/>
      <c r="AW17" s="10"/>
      <c r="AX17" s="11">
        <f t="shared" si="5"/>
        <v>0</v>
      </c>
      <c r="AY17" s="12"/>
      <c r="AZ17" s="12"/>
      <c r="BA17" s="1"/>
      <c r="BB17" s="1"/>
      <c r="BC17" s="1"/>
      <c r="BD17" s="1"/>
      <c r="BE17" s="1"/>
      <c r="BF17" s="1"/>
      <c r="BG17" s="2"/>
      <c r="BH17" s="1"/>
      <c r="BI17" s="1"/>
      <c r="BJ17" s="1"/>
      <c r="BK17" s="1"/>
      <c r="BL17" s="1"/>
    </row>
    <row r="18" spans="1:64">
      <c r="A18" s="32">
        <v>5</v>
      </c>
      <c r="B18" s="31" t="s">
        <v>200</v>
      </c>
      <c r="C18" s="38"/>
      <c r="D18" s="39"/>
      <c r="E18" s="40"/>
      <c r="F18" s="10">
        <v>5</v>
      </c>
      <c r="G18" s="10">
        <v>4.5</v>
      </c>
      <c r="H18" s="10">
        <v>5</v>
      </c>
      <c r="I18" s="10">
        <v>4.5</v>
      </c>
      <c r="J18" s="10">
        <v>5.5</v>
      </c>
      <c r="K18" s="10">
        <v>4.5</v>
      </c>
      <c r="L18" s="10">
        <v>4.5</v>
      </c>
      <c r="M18" s="10">
        <v>3.5</v>
      </c>
      <c r="N18" s="11">
        <f t="shared" si="3"/>
        <v>37</v>
      </c>
      <c r="O18" s="12"/>
      <c r="P18" s="12"/>
      <c r="Q18" s="1"/>
      <c r="R18" s="1"/>
      <c r="S18" s="1"/>
      <c r="T18" s="1"/>
      <c r="U18" s="1"/>
      <c r="V18" s="1"/>
      <c r="W18" s="2"/>
      <c r="X18" s="10">
        <v>4.5</v>
      </c>
      <c r="Y18" s="10">
        <v>4.5</v>
      </c>
      <c r="Z18" s="10">
        <v>5</v>
      </c>
      <c r="AA18" s="10">
        <v>2</v>
      </c>
      <c r="AB18" s="10">
        <v>4</v>
      </c>
      <c r="AC18" s="10">
        <v>4</v>
      </c>
      <c r="AD18" s="10">
        <v>4.5</v>
      </c>
      <c r="AE18" s="10">
        <v>4</v>
      </c>
      <c r="AF18" s="11">
        <f t="shared" si="4"/>
        <v>32.5</v>
      </c>
      <c r="AG18" s="12"/>
      <c r="AH18" s="12"/>
      <c r="AI18" s="1"/>
      <c r="AJ18" s="1"/>
      <c r="AK18" s="1"/>
      <c r="AL18" s="1"/>
      <c r="AM18" s="1"/>
      <c r="AN18" s="1"/>
      <c r="AO18" s="3"/>
      <c r="AP18" s="10"/>
      <c r="AQ18" s="10"/>
      <c r="AR18" s="10"/>
      <c r="AS18" s="10"/>
      <c r="AT18" s="10"/>
      <c r="AU18" s="10"/>
      <c r="AV18" s="10"/>
      <c r="AW18" s="10"/>
      <c r="AX18" s="11">
        <f t="shared" si="5"/>
        <v>0</v>
      </c>
      <c r="AY18" s="12"/>
      <c r="AZ18" s="12"/>
      <c r="BA18" s="1"/>
      <c r="BB18" s="1"/>
      <c r="BC18" s="1"/>
      <c r="BD18" s="1"/>
      <c r="BE18" s="1"/>
      <c r="BF18" s="1"/>
      <c r="BG18" s="2"/>
      <c r="BH18" s="1"/>
      <c r="BI18" s="1"/>
      <c r="BJ18" s="1"/>
      <c r="BK18" s="1"/>
      <c r="BL18" s="1"/>
    </row>
    <row r="19" spans="1:64">
      <c r="A19" s="32">
        <v>6</v>
      </c>
      <c r="B19" s="31" t="s">
        <v>156</v>
      </c>
      <c r="C19" s="41"/>
      <c r="D19" s="42"/>
      <c r="E19" s="43"/>
      <c r="F19" s="10">
        <v>4</v>
      </c>
      <c r="G19" s="10">
        <v>3.5</v>
      </c>
      <c r="H19" s="10">
        <v>3.5</v>
      </c>
      <c r="I19" s="10">
        <v>4</v>
      </c>
      <c r="J19" s="10">
        <v>5</v>
      </c>
      <c r="K19" s="10">
        <v>5</v>
      </c>
      <c r="L19" s="10">
        <v>6</v>
      </c>
      <c r="M19" s="10">
        <v>5.5</v>
      </c>
      <c r="N19" s="11">
        <f t="shared" si="3"/>
        <v>36.5</v>
      </c>
      <c r="O19" s="12"/>
      <c r="P19" s="12"/>
      <c r="Q19" s="1"/>
      <c r="R19" s="1"/>
      <c r="S19" s="1"/>
      <c r="T19" s="1"/>
      <c r="U19" s="1"/>
      <c r="V19" s="1"/>
      <c r="W19" s="2"/>
      <c r="X19" s="10">
        <v>5</v>
      </c>
      <c r="Y19" s="10">
        <v>4.8</v>
      </c>
      <c r="Z19" s="10">
        <v>6.5</v>
      </c>
      <c r="AA19" s="10">
        <v>7.5</v>
      </c>
      <c r="AB19" s="10">
        <v>4</v>
      </c>
      <c r="AC19" s="10">
        <v>4</v>
      </c>
      <c r="AD19" s="10">
        <v>4.5</v>
      </c>
      <c r="AE19" s="10">
        <v>6</v>
      </c>
      <c r="AF19" s="11">
        <f t="shared" si="4"/>
        <v>42.3</v>
      </c>
      <c r="AG19" s="12"/>
      <c r="AH19" s="12"/>
      <c r="AI19" s="1"/>
      <c r="AJ19" s="1"/>
      <c r="AK19" s="1"/>
      <c r="AL19" s="1"/>
      <c r="AM19" s="1"/>
      <c r="AN19" s="1"/>
      <c r="AO19" s="3"/>
      <c r="AP19" s="10"/>
      <c r="AQ19" s="10"/>
      <c r="AR19" s="10"/>
      <c r="AS19" s="10"/>
      <c r="AT19" s="10"/>
      <c r="AU19" s="10"/>
      <c r="AV19" s="10"/>
      <c r="AW19" s="10"/>
      <c r="AX19" s="11">
        <f t="shared" si="5"/>
        <v>0</v>
      </c>
      <c r="AY19" s="12"/>
      <c r="AZ19" s="12"/>
      <c r="BA19" s="1"/>
      <c r="BB19" s="1"/>
      <c r="BC19" s="1"/>
      <c r="BD19" s="1"/>
      <c r="BE19" s="1"/>
      <c r="BF19" s="1"/>
      <c r="BG19" s="2"/>
      <c r="BH19" s="1"/>
      <c r="BI19" s="1"/>
      <c r="BJ19" s="1"/>
      <c r="BK19" s="1"/>
      <c r="BL19" s="1"/>
    </row>
    <row r="20" spans="1:64" ht="15">
      <c r="A20" s="33" t="s">
        <v>183</v>
      </c>
      <c r="B20" s="32"/>
      <c r="C20" s="68" t="s">
        <v>152</v>
      </c>
      <c r="D20" s="47" t="s">
        <v>153</v>
      </c>
      <c r="E20" s="51" t="s">
        <v>91</v>
      </c>
      <c r="F20" s="1"/>
      <c r="G20" s="1"/>
      <c r="H20" s="1"/>
      <c r="I20" s="1"/>
      <c r="J20" s="1"/>
      <c r="K20" s="1"/>
      <c r="L20" s="1" t="s">
        <v>185</v>
      </c>
      <c r="M20" s="1"/>
      <c r="N20" s="18">
        <f>SUM(N14:N19)</f>
        <v>241.89999999999998</v>
      </c>
      <c r="O20" s="18">
        <f>(N20/6)/8</f>
        <v>5.0395833333333329</v>
      </c>
      <c r="P20" s="18">
        <f>O20</f>
        <v>5.0395833333333329</v>
      </c>
      <c r="Q20" s="1"/>
      <c r="R20" s="10"/>
      <c r="S20" s="10"/>
      <c r="T20" s="10"/>
      <c r="U20" s="18">
        <f>(R20*0.5)+(S20*0.25)+(T20*0.25)</f>
        <v>0</v>
      </c>
      <c r="V20" s="18">
        <f>(P20+U20)</f>
        <v>5.0395833333333329</v>
      </c>
      <c r="W20" s="2"/>
      <c r="X20" s="1"/>
      <c r="Y20" s="1"/>
      <c r="Z20" s="1"/>
      <c r="AA20" s="1"/>
      <c r="AB20" s="1"/>
      <c r="AC20" s="1"/>
      <c r="AD20" s="1" t="s">
        <v>185</v>
      </c>
      <c r="AE20" s="1"/>
      <c r="AF20" s="18">
        <f>SUM(AF14:AF19)</f>
        <v>267.60000000000002</v>
      </c>
      <c r="AG20" s="18">
        <f>(AF20/6)/8</f>
        <v>5.5750000000000002</v>
      </c>
      <c r="AH20" s="18">
        <f>AG20</f>
        <v>5.5750000000000002</v>
      </c>
      <c r="AI20" s="1"/>
      <c r="AJ20" s="10"/>
      <c r="AK20" s="10"/>
      <c r="AL20" s="10"/>
      <c r="AM20" s="18">
        <f>(AJ20*0.5)+(AK20*0.25)+(AL20*0.25)</f>
        <v>0</v>
      </c>
      <c r="AN20" s="18">
        <f>(AH20+AM20)</f>
        <v>5.5750000000000002</v>
      </c>
      <c r="AO20" s="3"/>
      <c r="AP20" s="1"/>
      <c r="AQ20" s="1"/>
      <c r="AR20" s="1"/>
      <c r="AS20" s="1"/>
      <c r="AT20" s="1"/>
      <c r="AU20" s="1"/>
      <c r="AV20" s="1" t="s">
        <v>185</v>
      </c>
      <c r="AW20" s="1"/>
      <c r="AX20" s="18">
        <f>SUM(AX14:AX19)</f>
        <v>0</v>
      </c>
      <c r="AY20" s="18">
        <f>(AX20/6)/8</f>
        <v>0</v>
      </c>
      <c r="AZ20" s="18">
        <f>AY20</f>
        <v>0</v>
      </c>
      <c r="BA20" s="1"/>
      <c r="BB20" s="10"/>
      <c r="BC20" s="10"/>
      <c r="BD20" s="10"/>
      <c r="BE20" s="18">
        <f>(BB20*0.5)+(BC20*0.25)+(BD20*0.25)</f>
        <v>0</v>
      </c>
      <c r="BF20" s="18">
        <f>(AZ20+BE20)</f>
        <v>0</v>
      </c>
      <c r="BG20" s="16"/>
      <c r="BH20" s="18">
        <f>V20</f>
        <v>5.0395833333333329</v>
      </c>
      <c r="BI20" s="18">
        <f>AN20</f>
        <v>5.5750000000000002</v>
      </c>
      <c r="BJ20" s="18"/>
      <c r="BK20" s="18">
        <f>AVERAGE(BH20:BJ20)</f>
        <v>5.3072916666666661</v>
      </c>
      <c r="BL20">
        <v>2</v>
      </c>
    </row>
    <row r="29" spans="1:64">
      <c r="B29" s="19"/>
    </row>
    <row r="31" spans="1:64">
      <c r="B31" s="20"/>
    </row>
    <row r="33" spans="1:2">
      <c r="B33" s="21"/>
    </row>
    <row r="35" spans="1:2">
      <c r="A35" s="63"/>
      <c r="B35" s="64"/>
    </row>
    <row r="36" spans="1:2">
      <c r="A36" s="63"/>
      <c r="B36" s="64"/>
    </row>
    <row r="37" spans="1:2">
      <c r="A37" s="63"/>
      <c r="B37" s="64"/>
    </row>
    <row r="38" spans="1:2">
      <c r="A38" s="63"/>
      <c r="B38" s="64"/>
    </row>
    <row r="39" spans="1:2">
      <c r="A39" s="63"/>
      <c r="B39" s="64"/>
    </row>
    <row r="40" spans="1:2">
      <c r="A40" s="63"/>
      <c r="B40" s="64"/>
    </row>
  </sheetData>
  <mergeCells count="10">
    <mergeCell ref="BB3:BE3"/>
    <mergeCell ref="BH3:BK3"/>
    <mergeCell ref="H1:M1"/>
    <mergeCell ref="Z1:AE1"/>
    <mergeCell ref="AS1:AW1"/>
    <mergeCell ref="F3:P3"/>
    <mergeCell ref="R3:U3"/>
    <mergeCell ref="X3:AH3"/>
    <mergeCell ref="AJ3:AM3"/>
    <mergeCell ref="AP3:AZ3"/>
  </mergeCells>
  <pageMargins left="0.75" right="0.75" top="1" bottom="1" header="0.5" footer="0.5"/>
  <pageSetup paperSize="9" orientation="landscape" horizontalDpi="300" verticalDpi="300" r:id="rId1"/>
  <headerFooter alignWithMargins="0">
    <oddFooter>&amp;L&amp;A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56"/>
  <sheetViews>
    <sheetView workbookViewId="0">
      <pane xSplit="5" ySplit="6" topLeftCell="F7" activePane="bottomRight" state="frozen"/>
      <selection pane="bottomLeft" activeCell="A7" sqref="A7"/>
      <selection pane="topRight" activeCell="F1" sqref="F1"/>
      <selection pane="bottomRight" activeCell="F7" sqref="F7"/>
    </sheetView>
  </sheetViews>
  <sheetFormatPr defaultRowHeight="12.75"/>
  <cols>
    <col min="1" max="1" width="5.5703125" customWidth="1"/>
    <col min="2" max="2" width="21.28515625" customWidth="1"/>
    <col min="3" max="3" width="19.7109375" customWidth="1"/>
    <col min="4" max="4" width="14" customWidth="1"/>
    <col min="5" max="5" width="16.5703125" customWidth="1"/>
    <col min="6" max="13" width="5.7109375" customWidth="1"/>
    <col min="14" max="14" width="7.5703125" customWidth="1"/>
    <col min="15" max="15" width="6.5703125" customWidth="1"/>
    <col min="16" max="16" width="5.7109375" customWidth="1"/>
    <col min="17" max="17" width="3.140625" customWidth="1"/>
    <col min="18" max="21" width="5.7109375" customWidth="1"/>
    <col min="22" max="22" width="6.7109375" customWidth="1"/>
    <col min="23" max="23" width="3.140625" customWidth="1"/>
    <col min="24" max="31" width="5.7109375" customWidth="1"/>
    <col min="32" max="32" width="7.5703125" customWidth="1"/>
    <col min="33" max="33" width="6.5703125" customWidth="1"/>
    <col min="34" max="34" width="5.7109375" customWidth="1"/>
    <col min="35" max="35" width="3.140625" customWidth="1"/>
    <col min="36" max="39" width="5.7109375" customWidth="1"/>
    <col min="40" max="40" width="6.7109375" customWidth="1"/>
    <col min="41" max="41" width="3.140625" customWidth="1"/>
    <col min="42" max="49" width="5.7109375" customWidth="1"/>
    <col min="50" max="50" width="7.5703125" customWidth="1"/>
    <col min="51" max="51" width="6.5703125" customWidth="1"/>
    <col min="52" max="52" width="5.7109375" customWidth="1"/>
    <col min="53" max="53" width="3.140625" customWidth="1"/>
    <col min="54" max="56" width="5.7109375" customWidth="1"/>
    <col min="57" max="58" width="6.7109375" customWidth="1"/>
    <col min="59" max="59" width="3.140625" customWidth="1"/>
    <col min="60" max="63" width="8.7109375" customWidth="1"/>
    <col min="64" max="64" width="11.42578125" customWidth="1"/>
  </cols>
  <sheetData>
    <row r="1" spans="1:66">
      <c r="A1" t="s">
        <v>0</v>
      </c>
      <c r="D1" t="s">
        <v>1</v>
      </c>
      <c r="E1" s="19" t="s">
        <v>6</v>
      </c>
      <c r="F1" t="s">
        <v>1</v>
      </c>
      <c r="H1" s="89" t="str">
        <f>E1</f>
        <v>Robyn Bruderer</v>
      </c>
      <c r="I1" s="89"/>
      <c r="J1" s="89"/>
      <c r="K1" s="89"/>
      <c r="L1" s="89"/>
      <c r="M1" s="89"/>
      <c r="Q1" s="1"/>
      <c r="W1" s="2"/>
      <c r="X1" t="s">
        <v>3</v>
      </c>
      <c r="Z1" s="89" t="str">
        <f>E2</f>
        <v>Jenny Scott</v>
      </c>
      <c r="AA1" s="89"/>
      <c r="AB1" s="89"/>
      <c r="AC1" s="89"/>
      <c r="AD1" s="89"/>
      <c r="AE1" s="89"/>
      <c r="AI1" s="1"/>
      <c r="AO1" s="3"/>
      <c r="AP1" t="s">
        <v>4</v>
      </c>
      <c r="AR1">
        <f>E3</f>
        <v>0</v>
      </c>
      <c r="AS1" s="89"/>
      <c r="AT1" s="89"/>
      <c r="AU1" s="89"/>
      <c r="AV1" s="89"/>
      <c r="AW1" s="89"/>
      <c r="BA1" s="1"/>
      <c r="BG1" s="2"/>
      <c r="BH1" s="4"/>
      <c r="BI1" s="4"/>
      <c r="BJ1" s="4"/>
      <c r="BL1" s="4">
        <f ca="1">NOW()</f>
        <v>42374.372500810183</v>
      </c>
    </row>
    <row r="2" spans="1:66">
      <c r="A2" s="5" t="s">
        <v>5</v>
      </c>
      <c r="D2" t="s">
        <v>3</v>
      </c>
      <c r="E2" s="19" t="s">
        <v>124</v>
      </c>
      <c r="Q2" s="1"/>
      <c r="W2" s="2"/>
      <c r="AI2" s="1"/>
      <c r="AO2" s="3"/>
      <c r="BA2" s="1"/>
      <c r="BG2" s="2"/>
      <c r="BH2" s="6"/>
      <c r="BI2" s="6"/>
      <c r="BJ2" s="6"/>
      <c r="BL2" s="6">
        <f ca="1">NOW()</f>
        <v>42374.372500810183</v>
      </c>
    </row>
    <row r="3" spans="1:66">
      <c r="A3" t="s">
        <v>197</v>
      </c>
      <c r="C3" t="s">
        <v>201</v>
      </c>
      <c r="D3" t="s">
        <v>4</v>
      </c>
      <c r="F3" s="90" t="s">
        <v>10</v>
      </c>
      <c r="G3" s="90"/>
      <c r="H3" s="90"/>
      <c r="I3" s="90"/>
      <c r="J3" s="90"/>
      <c r="K3" s="90"/>
      <c r="L3" s="90"/>
      <c r="M3" s="90"/>
      <c r="N3" s="90"/>
      <c r="O3" s="90"/>
      <c r="P3" s="90"/>
      <c r="Q3" s="1"/>
      <c r="R3" s="90" t="s">
        <v>12</v>
      </c>
      <c r="S3" s="90"/>
      <c r="T3" s="90"/>
      <c r="U3" s="90"/>
      <c r="W3" s="2"/>
      <c r="X3" s="90" t="s">
        <v>10</v>
      </c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1"/>
      <c r="AJ3" s="90" t="s">
        <v>12</v>
      </c>
      <c r="AK3" s="90"/>
      <c r="AL3" s="90"/>
      <c r="AM3" s="90"/>
      <c r="AO3" s="3"/>
      <c r="AP3" s="90" t="s">
        <v>10</v>
      </c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1"/>
      <c r="BB3" s="90" t="s">
        <v>12</v>
      </c>
      <c r="BC3" s="90"/>
      <c r="BD3" s="90"/>
      <c r="BE3" s="90"/>
      <c r="BG3" s="2"/>
      <c r="BH3" s="90" t="s">
        <v>173</v>
      </c>
      <c r="BI3" s="89"/>
      <c r="BJ3" s="89"/>
      <c r="BK3" s="89"/>
    </row>
    <row r="4" spans="1:66">
      <c r="A4" t="s">
        <v>202</v>
      </c>
      <c r="O4" s="85" t="s">
        <v>175</v>
      </c>
      <c r="Q4" s="7"/>
      <c r="V4" s="85" t="s">
        <v>61</v>
      </c>
      <c r="W4" s="2"/>
      <c r="AG4" s="85" t="s">
        <v>175</v>
      </c>
      <c r="AI4" s="7"/>
      <c r="AN4" s="85" t="s">
        <v>61</v>
      </c>
      <c r="AO4" s="8"/>
      <c r="AY4" s="85" t="s">
        <v>175</v>
      </c>
      <c r="BA4" s="7"/>
      <c r="BF4" s="85" t="s">
        <v>61</v>
      </c>
      <c r="BG4" s="8"/>
      <c r="BH4" s="85"/>
      <c r="BI4" s="85"/>
      <c r="BJ4" s="85"/>
      <c r="BK4" s="85"/>
    </row>
    <row r="5" spans="1:66" s="22" customFormat="1">
      <c r="A5" s="85" t="s">
        <v>19</v>
      </c>
      <c r="B5" s="85" t="s">
        <v>20</v>
      </c>
      <c r="C5" s="85" t="s">
        <v>21</v>
      </c>
      <c r="D5" s="85" t="s">
        <v>22</v>
      </c>
      <c r="E5" s="85" t="s">
        <v>23</v>
      </c>
      <c r="F5" s="85" t="s">
        <v>24</v>
      </c>
      <c r="G5" s="85" t="s">
        <v>62</v>
      </c>
      <c r="H5" s="85" t="s">
        <v>127</v>
      </c>
      <c r="I5" s="85" t="s">
        <v>190</v>
      </c>
      <c r="J5" s="85" t="s">
        <v>191</v>
      </c>
      <c r="K5" s="85" t="s">
        <v>192</v>
      </c>
      <c r="L5" s="85" t="s">
        <v>131</v>
      </c>
      <c r="M5" s="85" t="s">
        <v>193</v>
      </c>
      <c r="N5" s="85" t="s">
        <v>177</v>
      </c>
      <c r="O5" s="85" t="s">
        <v>178</v>
      </c>
      <c r="P5" s="85" t="s">
        <v>34</v>
      </c>
      <c r="Q5" s="7"/>
      <c r="R5" s="9" t="s">
        <v>41</v>
      </c>
      <c r="S5" s="9" t="s">
        <v>42</v>
      </c>
      <c r="T5" s="85" t="s">
        <v>194</v>
      </c>
      <c r="U5" s="85" t="s">
        <v>177</v>
      </c>
      <c r="V5" s="85" t="s">
        <v>45</v>
      </c>
      <c r="W5" s="8"/>
      <c r="X5" s="85" t="s">
        <v>24</v>
      </c>
      <c r="Y5" s="85" t="s">
        <v>62</v>
      </c>
      <c r="Z5" s="85" t="s">
        <v>127</v>
      </c>
      <c r="AA5" s="85" t="s">
        <v>190</v>
      </c>
      <c r="AB5" s="85" t="s">
        <v>191</v>
      </c>
      <c r="AC5" s="85" t="s">
        <v>192</v>
      </c>
      <c r="AD5" s="85" t="s">
        <v>131</v>
      </c>
      <c r="AE5" s="85" t="s">
        <v>193</v>
      </c>
      <c r="AF5" s="85" t="s">
        <v>177</v>
      </c>
      <c r="AG5" s="85" t="s">
        <v>178</v>
      </c>
      <c r="AH5" s="85" t="s">
        <v>34</v>
      </c>
      <c r="AI5" s="7"/>
      <c r="AJ5" s="9" t="s">
        <v>41</v>
      </c>
      <c r="AK5" s="9" t="s">
        <v>42</v>
      </c>
      <c r="AL5" s="85" t="s">
        <v>194</v>
      </c>
      <c r="AM5" s="85" t="s">
        <v>177</v>
      </c>
      <c r="AN5" s="85" t="s">
        <v>45</v>
      </c>
      <c r="AO5" s="8"/>
      <c r="AP5" s="85" t="s">
        <v>24</v>
      </c>
      <c r="AQ5" s="85" t="s">
        <v>62</v>
      </c>
      <c r="AR5" s="85" t="s">
        <v>127</v>
      </c>
      <c r="AS5" s="85" t="s">
        <v>190</v>
      </c>
      <c r="AT5" s="85" t="s">
        <v>191</v>
      </c>
      <c r="AU5" s="85" t="s">
        <v>192</v>
      </c>
      <c r="AV5" s="85" t="s">
        <v>131</v>
      </c>
      <c r="AW5" s="85" t="s">
        <v>193</v>
      </c>
      <c r="AX5" s="85" t="s">
        <v>177</v>
      </c>
      <c r="AY5" s="85" t="s">
        <v>178</v>
      </c>
      <c r="AZ5" s="85" t="s">
        <v>34</v>
      </c>
      <c r="BA5" s="7"/>
      <c r="BB5" s="9" t="s">
        <v>41</v>
      </c>
      <c r="BC5" s="9" t="s">
        <v>42</v>
      </c>
      <c r="BD5" s="85" t="s">
        <v>194</v>
      </c>
      <c r="BE5" s="85" t="s">
        <v>177</v>
      </c>
      <c r="BF5" s="85" t="s">
        <v>45</v>
      </c>
      <c r="BG5" s="8"/>
      <c r="BH5" s="85" t="s">
        <v>46</v>
      </c>
      <c r="BI5" s="85" t="s">
        <v>47</v>
      </c>
      <c r="BJ5" s="85" t="s">
        <v>48</v>
      </c>
      <c r="BK5" s="85" t="s">
        <v>180</v>
      </c>
      <c r="BL5" s="85" t="s">
        <v>49</v>
      </c>
      <c r="BM5" s="85"/>
      <c r="BN5" s="85"/>
    </row>
    <row r="6" spans="1:66">
      <c r="Q6" s="1"/>
      <c r="W6" s="2"/>
      <c r="AI6" s="1"/>
      <c r="AO6" s="3"/>
      <c r="BA6" s="1"/>
      <c r="BG6" s="2"/>
    </row>
    <row r="7" spans="1:66">
      <c r="A7" s="33">
        <v>1</v>
      </c>
      <c r="B7" s="32" t="s">
        <v>118</v>
      </c>
      <c r="C7" s="1"/>
      <c r="D7" s="1"/>
      <c r="E7" s="1"/>
      <c r="F7" s="10"/>
      <c r="G7" s="10"/>
      <c r="H7" s="10"/>
      <c r="I7" s="10"/>
      <c r="J7" s="10"/>
      <c r="K7" s="10"/>
      <c r="L7" s="10"/>
      <c r="M7" s="10"/>
      <c r="N7" s="11">
        <f t="shared" ref="N7:N12" si="0">SUM(F7:M7)</f>
        <v>0</v>
      </c>
      <c r="O7" s="12"/>
      <c r="P7" s="12"/>
      <c r="Q7" s="1"/>
      <c r="R7" s="13"/>
      <c r="S7" s="13"/>
      <c r="T7" s="13"/>
      <c r="U7" s="14"/>
      <c r="V7" s="14"/>
      <c r="W7" s="2"/>
      <c r="X7" s="10"/>
      <c r="Y7" s="10"/>
      <c r="Z7" s="10"/>
      <c r="AA7" s="10"/>
      <c r="AB7" s="10"/>
      <c r="AC7" s="10"/>
      <c r="AD7" s="10"/>
      <c r="AE7" s="10"/>
      <c r="AF7" s="11">
        <f t="shared" ref="AF7:AF12" si="1">SUM(X7:AE7)</f>
        <v>0</v>
      </c>
      <c r="AG7" s="12"/>
      <c r="AH7" s="12"/>
      <c r="AI7" s="1"/>
      <c r="AJ7" s="13"/>
      <c r="AK7" s="13"/>
      <c r="AL7" s="13"/>
      <c r="AM7" s="14"/>
      <c r="AN7" s="14"/>
      <c r="AO7" s="15"/>
      <c r="AP7" s="10"/>
      <c r="AQ7" s="10"/>
      <c r="AR7" s="10"/>
      <c r="AS7" s="10"/>
      <c r="AT7" s="10"/>
      <c r="AU7" s="10"/>
      <c r="AV7" s="10"/>
      <c r="AW7" s="10"/>
      <c r="AX7" s="11">
        <f t="shared" ref="AX7:AX12" si="2">SUM(AP7:AW7)</f>
        <v>0</v>
      </c>
      <c r="AY7" s="12"/>
      <c r="AZ7" s="12"/>
      <c r="BA7" s="1"/>
      <c r="BB7" s="13"/>
      <c r="BC7" s="13"/>
      <c r="BD7" s="13"/>
      <c r="BE7" s="14"/>
      <c r="BF7" s="14"/>
      <c r="BG7" s="16"/>
      <c r="BH7" s="14"/>
      <c r="BI7" s="14"/>
      <c r="BJ7" s="14"/>
      <c r="BK7" s="14"/>
      <c r="BL7" s="1"/>
      <c r="BM7" s="30"/>
      <c r="BN7" s="30"/>
    </row>
    <row r="8" spans="1:66">
      <c r="A8" s="33">
        <v>2</v>
      </c>
      <c r="B8" s="32" t="s">
        <v>142</v>
      </c>
      <c r="C8" s="1"/>
      <c r="D8" s="1"/>
      <c r="E8" s="1"/>
      <c r="F8" s="10"/>
      <c r="G8" s="10"/>
      <c r="H8" s="10"/>
      <c r="I8" s="10"/>
      <c r="J8" s="10"/>
      <c r="K8" s="10"/>
      <c r="L8" s="10"/>
      <c r="M8" s="10"/>
      <c r="N8" s="11">
        <f t="shared" si="0"/>
        <v>0</v>
      </c>
      <c r="O8" s="12"/>
      <c r="P8" s="12"/>
      <c r="Q8" s="1"/>
      <c r="R8" s="1"/>
      <c r="S8" s="1"/>
      <c r="T8" s="1"/>
      <c r="U8" s="1"/>
      <c r="V8" s="1"/>
      <c r="W8" s="2"/>
      <c r="X8" s="10"/>
      <c r="Y8" s="10"/>
      <c r="Z8" s="10"/>
      <c r="AA8" s="10"/>
      <c r="AB8" s="10"/>
      <c r="AC8" s="10"/>
      <c r="AD8" s="10"/>
      <c r="AE8" s="10"/>
      <c r="AF8" s="11">
        <f t="shared" si="1"/>
        <v>0</v>
      </c>
      <c r="AG8" s="12"/>
      <c r="AH8" s="12"/>
      <c r="AI8" s="1"/>
      <c r="AJ8" s="1"/>
      <c r="AK8" s="1"/>
      <c r="AL8" s="1"/>
      <c r="AM8" s="1"/>
      <c r="AN8" s="1"/>
      <c r="AO8" s="3"/>
      <c r="AP8" s="10"/>
      <c r="AQ8" s="10"/>
      <c r="AR8" s="10"/>
      <c r="AS8" s="10"/>
      <c r="AT8" s="10"/>
      <c r="AU8" s="10"/>
      <c r="AV8" s="10"/>
      <c r="AW8" s="10"/>
      <c r="AX8" s="11">
        <f t="shared" si="2"/>
        <v>0</v>
      </c>
      <c r="AY8" s="12"/>
      <c r="AZ8" s="12"/>
      <c r="BA8" s="1"/>
      <c r="BB8" s="1"/>
      <c r="BC8" s="1"/>
      <c r="BD8" s="1"/>
      <c r="BE8" s="1"/>
      <c r="BF8" s="1"/>
      <c r="BG8" s="2"/>
      <c r="BH8" s="1"/>
      <c r="BI8" s="1"/>
      <c r="BJ8" s="1"/>
      <c r="BK8" s="1"/>
      <c r="BL8" s="1"/>
      <c r="BM8" s="30"/>
      <c r="BN8" s="30"/>
    </row>
    <row r="9" spans="1:66">
      <c r="A9" s="33">
        <v>3</v>
      </c>
      <c r="B9" s="32" t="s">
        <v>102</v>
      </c>
      <c r="C9" s="1"/>
      <c r="D9" s="1"/>
      <c r="E9" s="1"/>
      <c r="F9" s="10"/>
      <c r="G9" s="10"/>
      <c r="H9" s="10"/>
      <c r="I9" s="10"/>
      <c r="J9" s="10"/>
      <c r="K9" s="10"/>
      <c r="L9" s="10"/>
      <c r="M9" s="10"/>
      <c r="N9" s="11">
        <f t="shared" si="0"/>
        <v>0</v>
      </c>
      <c r="O9" s="12"/>
      <c r="P9" s="12"/>
      <c r="Q9" s="1"/>
      <c r="R9" s="1"/>
      <c r="S9" s="1"/>
      <c r="T9" s="1"/>
      <c r="U9" s="1"/>
      <c r="V9" s="1"/>
      <c r="W9" s="2"/>
      <c r="X9" s="10"/>
      <c r="Y9" s="10"/>
      <c r="Z9" s="10"/>
      <c r="AA9" s="10"/>
      <c r="AB9" s="10"/>
      <c r="AC9" s="10"/>
      <c r="AD9" s="10"/>
      <c r="AE9" s="10"/>
      <c r="AF9" s="11">
        <f t="shared" si="1"/>
        <v>0</v>
      </c>
      <c r="AG9" s="12"/>
      <c r="AH9" s="12"/>
      <c r="AI9" s="1"/>
      <c r="AJ9" s="1"/>
      <c r="AK9" s="1"/>
      <c r="AL9" s="1"/>
      <c r="AM9" s="1"/>
      <c r="AN9" s="1"/>
      <c r="AO9" s="3"/>
      <c r="AP9" s="10"/>
      <c r="AQ9" s="10"/>
      <c r="AR9" s="10"/>
      <c r="AS9" s="10"/>
      <c r="AT9" s="10"/>
      <c r="AU9" s="10"/>
      <c r="AV9" s="10"/>
      <c r="AW9" s="10"/>
      <c r="AX9" s="11">
        <f t="shared" si="2"/>
        <v>0</v>
      </c>
      <c r="AY9" s="12"/>
      <c r="AZ9" s="12"/>
      <c r="BA9" s="1"/>
      <c r="BB9" s="1"/>
      <c r="BC9" s="1"/>
      <c r="BD9" s="1"/>
      <c r="BE9" s="1"/>
      <c r="BF9" s="1"/>
      <c r="BG9" s="2"/>
      <c r="BH9" s="1"/>
      <c r="BI9" s="1"/>
      <c r="BJ9" s="1"/>
      <c r="BK9" s="1"/>
      <c r="BL9" s="1"/>
      <c r="BM9" s="30"/>
      <c r="BN9" s="30"/>
    </row>
    <row r="10" spans="1:66">
      <c r="A10" s="33">
        <v>4</v>
      </c>
      <c r="B10" s="32" t="s">
        <v>203</v>
      </c>
      <c r="C10" s="1"/>
      <c r="D10" s="1"/>
      <c r="E10" s="1"/>
      <c r="F10" s="10"/>
      <c r="G10" s="10"/>
      <c r="H10" s="10"/>
      <c r="I10" s="10"/>
      <c r="J10" s="10"/>
      <c r="K10" s="10"/>
      <c r="L10" s="10"/>
      <c r="M10" s="10"/>
      <c r="N10" s="11">
        <f t="shared" si="0"/>
        <v>0</v>
      </c>
      <c r="O10" s="12"/>
      <c r="P10" s="12"/>
      <c r="Q10" s="1"/>
      <c r="R10" s="1"/>
      <c r="S10" s="1"/>
      <c r="T10" s="1"/>
      <c r="U10" s="1"/>
      <c r="V10" s="1"/>
      <c r="W10" s="2"/>
      <c r="X10" s="10"/>
      <c r="Y10" s="10"/>
      <c r="Z10" s="10"/>
      <c r="AA10" s="10"/>
      <c r="AB10" s="10"/>
      <c r="AC10" s="10"/>
      <c r="AD10" s="10"/>
      <c r="AE10" s="10"/>
      <c r="AF10" s="11">
        <f t="shared" si="1"/>
        <v>0</v>
      </c>
      <c r="AG10" s="12"/>
      <c r="AH10" s="12"/>
      <c r="AI10" s="1"/>
      <c r="AJ10" s="1"/>
      <c r="AK10" s="1"/>
      <c r="AL10" s="1"/>
      <c r="AM10" s="1"/>
      <c r="AN10" s="1"/>
      <c r="AO10" s="3"/>
      <c r="AP10" s="10"/>
      <c r="AQ10" s="10"/>
      <c r="AR10" s="10"/>
      <c r="AS10" s="10"/>
      <c r="AT10" s="10"/>
      <c r="AU10" s="10"/>
      <c r="AV10" s="10"/>
      <c r="AW10" s="10"/>
      <c r="AX10" s="11">
        <f t="shared" si="2"/>
        <v>0</v>
      </c>
      <c r="AY10" s="12"/>
      <c r="AZ10" s="12"/>
      <c r="BA10" s="1"/>
      <c r="BB10" s="1"/>
      <c r="BC10" s="1"/>
      <c r="BD10" s="1"/>
      <c r="BE10" s="1"/>
      <c r="BF10" s="1"/>
      <c r="BG10" s="2"/>
      <c r="BH10" s="1"/>
      <c r="BI10" s="1"/>
      <c r="BJ10" s="1"/>
      <c r="BK10" s="1"/>
      <c r="BL10" s="1"/>
      <c r="BM10" s="30"/>
      <c r="BN10" s="30"/>
    </row>
    <row r="11" spans="1:66">
      <c r="A11" s="33">
        <v>5</v>
      </c>
      <c r="B11" s="32" t="s">
        <v>195</v>
      </c>
      <c r="C11" s="1"/>
      <c r="D11" s="1"/>
      <c r="E11" s="1"/>
      <c r="F11" s="10"/>
      <c r="G11" s="10"/>
      <c r="H11" s="10"/>
      <c r="I11" s="10"/>
      <c r="J11" s="10"/>
      <c r="K11" s="10"/>
      <c r="L11" s="10"/>
      <c r="M11" s="10"/>
      <c r="N11" s="11">
        <f t="shared" si="0"/>
        <v>0</v>
      </c>
      <c r="O11" s="12"/>
      <c r="P11" s="12"/>
      <c r="Q11" s="1"/>
      <c r="R11" s="1"/>
      <c r="S11" s="1"/>
      <c r="T11" s="1"/>
      <c r="U11" s="1"/>
      <c r="V11" s="1"/>
      <c r="W11" s="2"/>
      <c r="X11" s="10"/>
      <c r="Y11" s="10"/>
      <c r="Z11" s="10"/>
      <c r="AA11" s="10"/>
      <c r="AB11" s="10"/>
      <c r="AC11" s="10"/>
      <c r="AD11" s="10"/>
      <c r="AE11" s="10"/>
      <c r="AF11" s="11">
        <f t="shared" si="1"/>
        <v>0</v>
      </c>
      <c r="AG11" s="12"/>
      <c r="AH11" s="12"/>
      <c r="AI11" s="1"/>
      <c r="AJ11" s="1"/>
      <c r="AK11" s="1"/>
      <c r="AL11" s="1"/>
      <c r="AM11" s="1"/>
      <c r="AN11" s="1"/>
      <c r="AO11" s="3"/>
      <c r="AP11" s="10"/>
      <c r="AQ11" s="10"/>
      <c r="AR11" s="10"/>
      <c r="AS11" s="10"/>
      <c r="AT11" s="10"/>
      <c r="AU11" s="10"/>
      <c r="AV11" s="10"/>
      <c r="AW11" s="10"/>
      <c r="AX11" s="11">
        <f t="shared" si="2"/>
        <v>0</v>
      </c>
      <c r="AY11" s="12"/>
      <c r="AZ11" s="12"/>
      <c r="BA11" s="1"/>
      <c r="BB11" s="1"/>
      <c r="BC11" s="1"/>
      <c r="BD11" s="1"/>
      <c r="BE11" s="1"/>
      <c r="BF11" s="1"/>
      <c r="BG11" s="2"/>
      <c r="BH11" s="1"/>
      <c r="BI11" s="1"/>
      <c r="BJ11" s="1"/>
      <c r="BK11" s="1"/>
      <c r="BL11" s="1"/>
      <c r="BM11" s="30"/>
      <c r="BN11" s="30"/>
    </row>
    <row r="12" spans="1:66">
      <c r="A12" s="33">
        <v>6</v>
      </c>
      <c r="B12" s="32" t="s">
        <v>196</v>
      </c>
      <c r="C12" s="1"/>
      <c r="D12" s="1"/>
      <c r="E12" s="1"/>
      <c r="F12" s="10"/>
      <c r="G12" s="10"/>
      <c r="H12" s="10"/>
      <c r="I12" s="10"/>
      <c r="J12" s="10"/>
      <c r="K12" s="10"/>
      <c r="L12" s="10"/>
      <c r="M12" s="10"/>
      <c r="N12" s="11">
        <f t="shared" si="0"/>
        <v>0</v>
      </c>
      <c r="O12" s="12"/>
      <c r="P12" s="12"/>
      <c r="Q12" s="1"/>
      <c r="R12" s="1"/>
      <c r="S12" s="1"/>
      <c r="T12" s="1"/>
      <c r="U12" s="1"/>
      <c r="V12" s="1"/>
      <c r="W12" s="2"/>
      <c r="X12" s="10"/>
      <c r="Y12" s="10"/>
      <c r="Z12" s="10"/>
      <c r="AA12" s="10"/>
      <c r="AB12" s="10"/>
      <c r="AC12" s="10"/>
      <c r="AD12" s="10"/>
      <c r="AE12" s="10"/>
      <c r="AF12" s="11">
        <f t="shared" si="1"/>
        <v>0</v>
      </c>
      <c r="AG12" s="12"/>
      <c r="AH12" s="12"/>
      <c r="AI12" s="1"/>
      <c r="AJ12" s="1"/>
      <c r="AK12" s="1"/>
      <c r="AL12" s="1"/>
      <c r="AM12" s="1"/>
      <c r="AN12" s="1"/>
      <c r="AO12" s="3"/>
      <c r="AP12" s="10"/>
      <c r="AQ12" s="10"/>
      <c r="AR12" s="10"/>
      <c r="AS12" s="10"/>
      <c r="AT12" s="10"/>
      <c r="AU12" s="10"/>
      <c r="AV12" s="10"/>
      <c r="AW12" s="10"/>
      <c r="AX12" s="11">
        <f t="shared" si="2"/>
        <v>0</v>
      </c>
      <c r="AY12" s="12"/>
      <c r="AZ12" s="12"/>
      <c r="BA12" s="1"/>
      <c r="BB12" s="1"/>
      <c r="BC12" s="1"/>
      <c r="BD12" s="1"/>
      <c r="BE12" s="1"/>
      <c r="BF12" s="1"/>
      <c r="BG12" s="2"/>
      <c r="BH12" s="1"/>
      <c r="BI12" s="1"/>
      <c r="BJ12" s="1"/>
      <c r="BK12" s="1"/>
      <c r="BL12" s="1"/>
      <c r="BM12" s="30"/>
      <c r="BN12" s="30"/>
    </row>
    <row r="13" spans="1:66" ht="15">
      <c r="A13" s="69" t="s">
        <v>183</v>
      </c>
      <c r="B13" s="32"/>
      <c r="C13" s="70" t="s">
        <v>101</v>
      </c>
      <c r="D13" s="59" t="s">
        <v>64</v>
      </c>
      <c r="E13" s="59" t="s">
        <v>67</v>
      </c>
      <c r="F13" s="1"/>
      <c r="G13" s="1"/>
      <c r="H13" s="1"/>
      <c r="I13" s="1"/>
      <c r="J13" s="1"/>
      <c r="K13" s="1"/>
      <c r="L13" s="1" t="s">
        <v>185</v>
      </c>
      <c r="M13" s="1"/>
      <c r="N13" s="18">
        <f>SUM(N7:N12)</f>
        <v>0</v>
      </c>
      <c r="O13" s="18">
        <f>(N13/6)/8</f>
        <v>0</v>
      </c>
      <c r="P13" s="18"/>
      <c r="Q13" s="1"/>
      <c r="R13" s="10">
        <v>6.1</v>
      </c>
      <c r="S13" s="10">
        <v>5.3</v>
      </c>
      <c r="T13" s="10">
        <v>6.3</v>
      </c>
      <c r="U13" s="18">
        <f>(R13*0.5)+(S13*0.25)+(T13*0.25)</f>
        <v>5.95</v>
      </c>
      <c r="V13" s="18">
        <f>(P13+U13)</f>
        <v>5.95</v>
      </c>
      <c r="W13" s="2"/>
      <c r="X13" s="1"/>
      <c r="Y13" s="1"/>
      <c r="Z13" s="1"/>
      <c r="AA13" s="1"/>
      <c r="AB13" s="1"/>
      <c r="AC13" s="1"/>
      <c r="AD13" s="1" t="s">
        <v>185</v>
      </c>
      <c r="AE13" s="1"/>
      <c r="AF13" s="18">
        <f>SUM(AF7:AF12)</f>
        <v>0</v>
      </c>
      <c r="AG13" s="18">
        <f>(AF13/6)/8</f>
        <v>0</v>
      </c>
      <c r="AH13" s="18"/>
      <c r="AI13" s="1"/>
      <c r="AJ13" s="10">
        <v>6.9</v>
      </c>
      <c r="AK13" s="10">
        <v>6.4</v>
      </c>
      <c r="AL13" s="10">
        <v>6.8</v>
      </c>
      <c r="AM13" s="18">
        <f>(AJ13*0.5)+(AK13*0.25)+(AL13*0.25)</f>
        <v>6.7500000000000009</v>
      </c>
      <c r="AN13" s="18">
        <f>(AH13+AM13)</f>
        <v>6.7500000000000009</v>
      </c>
      <c r="AO13" s="3"/>
      <c r="AP13" s="1"/>
      <c r="AQ13" s="1"/>
      <c r="AR13" s="1"/>
      <c r="AS13" s="1"/>
      <c r="AT13" s="1"/>
      <c r="AU13" s="1"/>
      <c r="AV13" s="1" t="s">
        <v>185</v>
      </c>
      <c r="AW13" s="1"/>
      <c r="AX13" s="18">
        <f>SUM(AX7:AX12)</f>
        <v>0</v>
      </c>
      <c r="AY13" s="18">
        <f>(AX13/6)/8</f>
        <v>0</v>
      </c>
      <c r="AZ13" s="18"/>
      <c r="BA13" s="1"/>
      <c r="BB13" s="10"/>
      <c r="BC13" s="10"/>
      <c r="BD13" s="10"/>
      <c r="BE13" s="18">
        <f>(BB13*0.5)+(BC13*0.25)+(BD13*0.25)</f>
        <v>0</v>
      </c>
      <c r="BF13" s="18">
        <f>(AZ13+BE13)</f>
        <v>0</v>
      </c>
      <c r="BG13" s="16"/>
      <c r="BH13" s="18">
        <f>V13</f>
        <v>5.95</v>
      </c>
      <c r="BI13" s="18">
        <f>AN13</f>
        <v>6.7500000000000009</v>
      </c>
      <c r="BJ13" s="18"/>
      <c r="BK13" s="18">
        <f>AVERAGE(BH13:BJ13)</f>
        <v>6.3500000000000005</v>
      </c>
      <c r="BL13">
        <v>1</v>
      </c>
      <c r="BM13" s="30"/>
      <c r="BN13" s="30"/>
    </row>
    <row r="14" spans="1:66">
      <c r="A14" s="33">
        <v>1</v>
      </c>
      <c r="B14" s="32" t="s">
        <v>182</v>
      </c>
      <c r="C14" s="1"/>
      <c r="D14" s="1"/>
      <c r="E14" s="1"/>
      <c r="F14" s="10"/>
      <c r="G14" s="10"/>
      <c r="H14" s="10"/>
      <c r="I14" s="10"/>
      <c r="J14" s="10"/>
      <c r="K14" s="10"/>
      <c r="L14" s="10"/>
      <c r="M14" s="10"/>
      <c r="N14" s="11">
        <f t="shared" ref="N14:N19" si="3">SUM(F14:M14)</f>
        <v>0</v>
      </c>
      <c r="O14" s="12"/>
      <c r="P14" s="12"/>
      <c r="Q14" s="1"/>
      <c r="R14" s="13"/>
      <c r="S14" s="13"/>
      <c r="T14" s="13"/>
      <c r="U14" s="14"/>
      <c r="V14" s="14"/>
      <c r="W14" s="2"/>
      <c r="X14" s="10"/>
      <c r="Y14" s="10"/>
      <c r="Z14" s="10"/>
      <c r="AA14" s="10"/>
      <c r="AB14" s="10"/>
      <c r="AC14" s="10"/>
      <c r="AD14" s="10"/>
      <c r="AE14" s="10"/>
      <c r="AF14" s="11">
        <f t="shared" ref="AF14:AF19" si="4">SUM(X14:AE14)</f>
        <v>0</v>
      </c>
      <c r="AG14" s="12"/>
      <c r="AH14" s="12"/>
      <c r="AI14" s="1"/>
      <c r="AJ14" s="13"/>
      <c r="AK14" s="13"/>
      <c r="AL14" s="13"/>
      <c r="AM14" s="14"/>
      <c r="AN14" s="14"/>
      <c r="AO14" s="15"/>
      <c r="AP14" s="10"/>
      <c r="AQ14" s="10"/>
      <c r="AR14" s="10"/>
      <c r="AS14" s="10"/>
      <c r="AT14" s="10"/>
      <c r="AU14" s="10"/>
      <c r="AV14" s="10"/>
      <c r="AW14" s="10"/>
      <c r="AX14" s="11">
        <f t="shared" ref="AX14:AX19" si="5">SUM(AP14:AW14)</f>
        <v>0</v>
      </c>
      <c r="AY14" s="12"/>
      <c r="AZ14" s="12"/>
      <c r="BA14" s="1"/>
      <c r="BB14" s="13"/>
      <c r="BC14" s="13"/>
      <c r="BD14" s="13"/>
      <c r="BE14" s="14"/>
      <c r="BF14" s="14"/>
      <c r="BG14" s="16"/>
      <c r="BH14" s="14"/>
      <c r="BI14" s="14"/>
      <c r="BJ14" s="14"/>
      <c r="BK14" s="14"/>
      <c r="BL14" s="1"/>
      <c r="BM14" s="30"/>
      <c r="BN14" s="30"/>
    </row>
    <row r="15" spans="1:66">
      <c r="A15" s="33">
        <v>2</v>
      </c>
      <c r="B15" s="32" t="s">
        <v>166</v>
      </c>
      <c r="C15" s="1"/>
      <c r="D15" s="1"/>
      <c r="E15" s="1"/>
      <c r="F15" s="10"/>
      <c r="G15" s="10"/>
      <c r="H15" s="10"/>
      <c r="I15" s="10"/>
      <c r="J15" s="10"/>
      <c r="K15" s="10"/>
      <c r="L15" s="10"/>
      <c r="M15" s="10"/>
      <c r="N15" s="11">
        <f t="shared" si="3"/>
        <v>0</v>
      </c>
      <c r="O15" s="12"/>
      <c r="P15" s="12"/>
      <c r="Q15" s="1"/>
      <c r="R15" s="1"/>
      <c r="S15" s="1"/>
      <c r="T15" s="1"/>
      <c r="U15" s="1"/>
      <c r="V15" s="1"/>
      <c r="W15" s="2"/>
      <c r="X15" s="10"/>
      <c r="Y15" s="10"/>
      <c r="Z15" s="10"/>
      <c r="AA15" s="10"/>
      <c r="AB15" s="10"/>
      <c r="AC15" s="10"/>
      <c r="AD15" s="10"/>
      <c r="AE15" s="10"/>
      <c r="AF15" s="11">
        <f t="shared" si="4"/>
        <v>0</v>
      </c>
      <c r="AG15" s="12"/>
      <c r="AH15" s="12"/>
      <c r="AI15" s="1"/>
      <c r="AJ15" s="1"/>
      <c r="AK15" s="1"/>
      <c r="AL15" s="1"/>
      <c r="AM15" s="1"/>
      <c r="AN15" s="1"/>
      <c r="AO15" s="3"/>
      <c r="AP15" s="10"/>
      <c r="AQ15" s="10"/>
      <c r="AR15" s="10"/>
      <c r="AS15" s="10"/>
      <c r="AT15" s="10"/>
      <c r="AU15" s="10"/>
      <c r="AV15" s="10"/>
      <c r="AW15" s="10"/>
      <c r="AX15" s="11">
        <f t="shared" si="5"/>
        <v>0</v>
      </c>
      <c r="AY15" s="12"/>
      <c r="AZ15" s="12"/>
      <c r="BA15" s="1"/>
      <c r="BB15" s="1"/>
      <c r="BC15" s="1"/>
      <c r="BD15" s="1"/>
      <c r="BE15" s="1"/>
      <c r="BF15" s="1"/>
      <c r="BG15" s="2"/>
      <c r="BH15" s="1"/>
      <c r="BI15" s="1"/>
      <c r="BJ15" s="1"/>
      <c r="BK15" s="1"/>
      <c r="BL15" s="1"/>
      <c r="BM15" s="30"/>
      <c r="BN15" s="30"/>
    </row>
    <row r="16" spans="1:66">
      <c r="A16" s="33">
        <v>3</v>
      </c>
      <c r="B16" s="32" t="s">
        <v>151</v>
      </c>
      <c r="C16" s="1"/>
      <c r="D16" s="1"/>
      <c r="E16" s="1"/>
      <c r="F16" s="10"/>
      <c r="G16" s="10"/>
      <c r="H16" s="10"/>
      <c r="I16" s="10"/>
      <c r="J16" s="10"/>
      <c r="K16" s="10"/>
      <c r="L16" s="10"/>
      <c r="M16" s="10"/>
      <c r="N16" s="11">
        <f t="shared" si="3"/>
        <v>0</v>
      </c>
      <c r="O16" s="12"/>
      <c r="P16" s="12"/>
      <c r="Q16" s="1"/>
      <c r="R16" s="1"/>
      <c r="S16" s="1"/>
      <c r="T16" s="1"/>
      <c r="U16" s="1"/>
      <c r="V16" s="1"/>
      <c r="W16" s="2"/>
      <c r="X16" s="10"/>
      <c r="Y16" s="10"/>
      <c r="Z16" s="10"/>
      <c r="AA16" s="10"/>
      <c r="AB16" s="10"/>
      <c r="AC16" s="10"/>
      <c r="AD16" s="10"/>
      <c r="AE16" s="10"/>
      <c r="AF16" s="11">
        <f t="shared" si="4"/>
        <v>0</v>
      </c>
      <c r="AG16" s="12"/>
      <c r="AH16" s="12"/>
      <c r="AI16" s="1"/>
      <c r="AJ16" s="1"/>
      <c r="AK16" s="1"/>
      <c r="AL16" s="1"/>
      <c r="AM16" s="1"/>
      <c r="AN16" s="1"/>
      <c r="AO16" s="3"/>
      <c r="AP16" s="10"/>
      <c r="AQ16" s="10"/>
      <c r="AR16" s="10"/>
      <c r="AS16" s="10"/>
      <c r="AT16" s="10"/>
      <c r="AU16" s="10"/>
      <c r="AV16" s="10"/>
      <c r="AW16" s="10"/>
      <c r="AX16" s="11">
        <f t="shared" si="5"/>
        <v>0</v>
      </c>
      <c r="AY16" s="12"/>
      <c r="AZ16" s="12"/>
      <c r="BA16" s="1"/>
      <c r="BB16" s="1"/>
      <c r="BC16" s="1"/>
      <c r="BD16" s="1"/>
      <c r="BE16" s="1"/>
      <c r="BF16" s="1"/>
      <c r="BG16" s="2"/>
      <c r="BH16" s="1"/>
      <c r="BI16" s="1"/>
      <c r="BJ16" s="1"/>
      <c r="BK16" s="1"/>
      <c r="BL16" s="1"/>
      <c r="BM16" s="30"/>
      <c r="BN16" s="30"/>
    </row>
    <row r="17" spans="1:66">
      <c r="A17" s="33">
        <v>4</v>
      </c>
      <c r="B17" s="32" t="s">
        <v>154</v>
      </c>
      <c r="C17" s="1"/>
      <c r="D17" s="1"/>
      <c r="E17" s="1"/>
      <c r="F17" s="10"/>
      <c r="G17" s="10"/>
      <c r="H17" s="10"/>
      <c r="I17" s="10"/>
      <c r="J17" s="10"/>
      <c r="K17" s="10"/>
      <c r="L17" s="10"/>
      <c r="M17" s="10"/>
      <c r="N17" s="11">
        <f t="shared" si="3"/>
        <v>0</v>
      </c>
      <c r="O17" s="12"/>
      <c r="P17" s="12"/>
      <c r="Q17" s="1"/>
      <c r="R17" s="1"/>
      <c r="S17" s="1"/>
      <c r="T17" s="1"/>
      <c r="U17" s="1"/>
      <c r="V17" s="1"/>
      <c r="W17" s="2"/>
      <c r="X17" s="10"/>
      <c r="Y17" s="10"/>
      <c r="Z17" s="10"/>
      <c r="AA17" s="10"/>
      <c r="AB17" s="10"/>
      <c r="AC17" s="10"/>
      <c r="AD17" s="10"/>
      <c r="AE17" s="10"/>
      <c r="AF17" s="11">
        <f t="shared" si="4"/>
        <v>0</v>
      </c>
      <c r="AG17" s="12"/>
      <c r="AH17" s="12"/>
      <c r="AI17" s="1"/>
      <c r="AJ17" s="1"/>
      <c r="AK17" s="1"/>
      <c r="AL17" s="1"/>
      <c r="AM17" s="1"/>
      <c r="AN17" s="1"/>
      <c r="AO17" s="3"/>
      <c r="AP17" s="10"/>
      <c r="AQ17" s="10"/>
      <c r="AR17" s="10"/>
      <c r="AS17" s="10"/>
      <c r="AT17" s="10"/>
      <c r="AU17" s="10"/>
      <c r="AV17" s="10"/>
      <c r="AW17" s="10"/>
      <c r="AX17" s="11">
        <f t="shared" si="5"/>
        <v>0</v>
      </c>
      <c r="AY17" s="12"/>
      <c r="AZ17" s="12"/>
      <c r="BA17" s="1"/>
      <c r="BB17" s="1"/>
      <c r="BC17" s="1"/>
      <c r="BD17" s="1"/>
      <c r="BE17" s="1"/>
      <c r="BF17" s="1"/>
      <c r="BG17" s="2"/>
      <c r="BH17" s="1"/>
      <c r="BI17" s="1"/>
      <c r="BJ17" s="1"/>
      <c r="BK17" s="1"/>
      <c r="BL17" s="1"/>
      <c r="BM17" s="30"/>
      <c r="BN17" s="30"/>
    </row>
    <row r="18" spans="1:66">
      <c r="A18" s="33">
        <v>5</v>
      </c>
      <c r="B18" s="32" t="s">
        <v>88</v>
      </c>
      <c r="C18" s="1"/>
      <c r="D18" s="1"/>
      <c r="E18" s="1"/>
      <c r="F18" s="10"/>
      <c r="G18" s="10"/>
      <c r="H18" s="10"/>
      <c r="I18" s="10"/>
      <c r="J18" s="10"/>
      <c r="K18" s="10"/>
      <c r="L18" s="10"/>
      <c r="M18" s="10"/>
      <c r="N18" s="11">
        <f t="shared" si="3"/>
        <v>0</v>
      </c>
      <c r="O18" s="12"/>
      <c r="P18" s="12"/>
      <c r="Q18" s="1"/>
      <c r="R18" s="1"/>
      <c r="S18" s="1"/>
      <c r="T18" s="1"/>
      <c r="U18" s="1"/>
      <c r="V18" s="1"/>
      <c r="W18" s="2"/>
      <c r="X18" s="10"/>
      <c r="Y18" s="10"/>
      <c r="Z18" s="10"/>
      <c r="AA18" s="10"/>
      <c r="AB18" s="10"/>
      <c r="AC18" s="10"/>
      <c r="AD18" s="10"/>
      <c r="AE18" s="10"/>
      <c r="AF18" s="11">
        <f t="shared" si="4"/>
        <v>0</v>
      </c>
      <c r="AG18" s="12"/>
      <c r="AH18" s="12"/>
      <c r="AI18" s="1"/>
      <c r="AJ18" s="1"/>
      <c r="AK18" s="1"/>
      <c r="AL18" s="1"/>
      <c r="AM18" s="1"/>
      <c r="AN18" s="1"/>
      <c r="AO18" s="3"/>
      <c r="AP18" s="10"/>
      <c r="AQ18" s="10"/>
      <c r="AR18" s="10"/>
      <c r="AS18" s="10"/>
      <c r="AT18" s="10"/>
      <c r="AU18" s="10"/>
      <c r="AV18" s="10"/>
      <c r="AW18" s="10"/>
      <c r="AX18" s="11">
        <f t="shared" si="5"/>
        <v>0</v>
      </c>
      <c r="AY18" s="12"/>
      <c r="AZ18" s="12"/>
      <c r="BA18" s="1"/>
      <c r="BB18" s="1"/>
      <c r="BC18" s="1"/>
      <c r="BD18" s="1"/>
      <c r="BE18" s="1"/>
      <c r="BF18" s="1"/>
      <c r="BG18" s="2"/>
      <c r="BH18" s="1"/>
      <c r="BI18" s="1"/>
      <c r="BJ18" s="1"/>
      <c r="BK18" s="1"/>
      <c r="BL18" s="1"/>
      <c r="BM18" s="30"/>
      <c r="BN18" s="30"/>
    </row>
    <row r="19" spans="1:66">
      <c r="A19" s="33">
        <v>6</v>
      </c>
      <c r="B19" s="32" t="s">
        <v>136</v>
      </c>
      <c r="C19" s="1"/>
      <c r="D19" s="1"/>
      <c r="E19" s="1"/>
      <c r="F19" s="10"/>
      <c r="G19" s="10"/>
      <c r="H19" s="10"/>
      <c r="I19" s="10"/>
      <c r="J19" s="10"/>
      <c r="K19" s="10"/>
      <c r="L19" s="10"/>
      <c r="M19" s="10"/>
      <c r="N19" s="11">
        <f t="shared" si="3"/>
        <v>0</v>
      </c>
      <c r="O19" s="12"/>
      <c r="P19" s="12"/>
      <c r="Q19" s="1"/>
      <c r="R19" s="1"/>
      <c r="S19" s="1"/>
      <c r="T19" s="1"/>
      <c r="U19" s="1"/>
      <c r="V19" s="1"/>
      <c r="W19" s="2"/>
      <c r="X19" s="10"/>
      <c r="Y19" s="10"/>
      <c r="Z19" s="10"/>
      <c r="AA19" s="10"/>
      <c r="AB19" s="10"/>
      <c r="AC19" s="10"/>
      <c r="AD19" s="10"/>
      <c r="AE19" s="10"/>
      <c r="AF19" s="11">
        <f t="shared" si="4"/>
        <v>0</v>
      </c>
      <c r="AG19" s="12"/>
      <c r="AH19" s="12"/>
      <c r="AI19" s="1"/>
      <c r="AJ19" s="1"/>
      <c r="AK19" s="1"/>
      <c r="AL19" s="1"/>
      <c r="AM19" s="1"/>
      <c r="AN19" s="1"/>
      <c r="AO19" s="3"/>
      <c r="AP19" s="10"/>
      <c r="AQ19" s="10"/>
      <c r="AR19" s="10"/>
      <c r="AS19" s="10"/>
      <c r="AT19" s="10"/>
      <c r="AU19" s="10"/>
      <c r="AV19" s="10"/>
      <c r="AW19" s="10"/>
      <c r="AX19" s="11">
        <f t="shared" si="5"/>
        <v>0</v>
      </c>
      <c r="AY19" s="12"/>
      <c r="AZ19" s="12"/>
      <c r="BA19" s="1"/>
      <c r="BB19" s="1"/>
      <c r="BC19" s="1"/>
      <c r="BD19" s="1"/>
      <c r="BE19" s="1"/>
      <c r="BF19" s="1"/>
      <c r="BG19" s="2"/>
      <c r="BH19" s="1"/>
      <c r="BI19" s="1"/>
      <c r="BJ19" s="1"/>
      <c r="BK19" s="1"/>
      <c r="BL19" s="1"/>
      <c r="BM19" s="30"/>
      <c r="BN19" s="30"/>
    </row>
    <row r="20" spans="1:66" ht="15">
      <c r="A20" s="69" t="s">
        <v>183</v>
      </c>
      <c r="B20" s="34" t="s">
        <v>97</v>
      </c>
      <c r="C20" s="68" t="s">
        <v>152</v>
      </c>
      <c r="D20" s="59" t="s">
        <v>153</v>
      </c>
      <c r="E20" s="59" t="s">
        <v>91</v>
      </c>
      <c r="F20" s="1"/>
      <c r="G20" s="1"/>
      <c r="H20" s="1"/>
      <c r="I20" s="1"/>
      <c r="J20" s="1"/>
      <c r="K20" s="1"/>
      <c r="L20" s="1" t="s">
        <v>185</v>
      </c>
      <c r="M20" s="1"/>
      <c r="N20" s="18">
        <f>SUM(N14:N19)</f>
        <v>0</v>
      </c>
      <c r="O20" s="18">
        <f>(N20/6)/8</f>
        <v>0</v>
      </c>
      <c r="P20" s="18"/>
      <c r="Q20" s="1"/>
      <c r="R20" s="10">
        <v>6.8</v>
      </c>
      <c r="S20" s="10">
        <v>5</v>
      </c>
      <c r="T20" s="10">
        <v>6</v>
      </c>
      <c r="U20" s="18">
        <f>(R20*0.5)+(S20*0.25)+(T20*0.25)</f>
        <v>6.15</v>
      </c>
      <c r="V20" s="18">
        <f>(P20+U20)</f>
        <v>6.15</v>
      </c>
      <c r="W20" s="2"/>
      <c r="X20" s="1"/>
      <c r="Y20" s="1"/>
      <c r="Z20" s="1"/>
      <c r="AA20" s="1"/>
      <c r="AB20" s="1"/>
      <c r="AC20" s="1"/>
      <c r="AD20" s="1" t="s">
        <v>185</v>
      </c>
      <c r="AE20" s="1"/>
      <c r="AF20" s="18">
        <f>SUM(AF14:AF19)</f>
        <v>0</v>
      </c>
      <c r="AG20" s="18">
        <f>(AF20/6)/8</f>
        <v>0</v>
      </c>
      <c r="AH20" s="18"/>
      <c r="AI20" s="1"/>
      <c r="AJ20" s="10">
        <v>6.7</v>
      </c>
      <c r="AK20" s="10">
        <v>6.2</v>
      </c>
      <c r="AL20" s="10">
        <v>5.5</v>
      </c>
      <c r="AM20" s="18">
        <f>(AJ20*0.5)+(AK20*0.25)+(AL20*0.25)</f>
        <v>6.2750000000000004</v>
      </c>
      <c r="AN20" s="18">
        <f>(AH20+AM20)</f>
        <v>6.2750000000000004</v>
      </c>
      <c r="AO20" s="3"/>
      <c r="AP20" s="1"/>
      <c r="AQ20" s="1"/>
      <c r="AR20" s="1"/>
      <c r="AS20" s="1"/>
      <c r="AT20" s="1"/>
      <c r="AU20" s="1"/>
      <c r="AV20" s="1" t="s">
        <v>185</v>
      </c>
      <c r="AW20" s="1"/>
      <c r="AX20" s="18">
        <f>SUM(AX14:AX19)</f>
        <v>0</v>
      </c>
      <c r="AY20" s="18">
        <f>(AX20/6)/8</f>
        <v>0</v>
      </c>
      <c r="AZ20" s="18"/>
      <c r="BA20" s="1"/>
      <c r="BB20" s="10"/>
      <c r="BC20" s="10"/>
      <c r="BD20" s="10"/>
      <c r="BE20" s="18">
        <f>(BB20*0.5)+(BC20*0.25)+(BD20*0.25)</f>
        <v>0</v>
      </c>
      <c r="BF20" s="18">
        <f>(AZ20+BE20)</f>
        <v>0</v>
      </c>
      <c r="BG20" s="16"/>
      <c r="BH20" s="18">
        <f>V20</f>
        <v>6.15</v>
      </c>
      <c r="BI20" s="18">
        <f>AN20</f>
        <v>6.2750000000000004</v>
      </c>
      <c r="BJ20" s="18"/>
      <c r="BK20" s="18">
        <f>AVERAGE(BH20:BJ20)</f>
        <v>6.2125000000000004</v>
      </c>
      <c r="BL20">
        <v>2</v>
      </c>
      <c r="BM20" s="30"/>
      <c r="BN20" s="30"/>
    </row>
    <row r="21" spans="1:66">
      <c r="A21" s="32">
        <v>1</v>
      </c>
      <c r="B21" s="32" t="s">
        <v>120</v>
      </c>
      <c r="C21" s="1"/>
      <c r="D21" s="1"/>
      <c r="E21" s="1"/>
      <c r="F21" s="10"/>
      <c r="G21" s="10"/>
      <c r="H21" s="10"/>
      <c r="I21" s="10"/>
      <c r="J21" s="10"/>
      <c r="K21" s="10"/>
      <c r="L21" s="10"/>
      <c r="M21" s="10"/>
      <c r="N21" s="11">
        <f t="shared" ref="N21:N26" si="6">SUM(F21:M21)</f>
        <v>0</v>
      </c>
      <c r="O21" s="12"/>
      <c r="P21" s="12"/>
      <c r="Q21" s="1"/>
      <c r="R21" s="13"/>
      <c r="S21" s="13"/>
      <c r="T21" s="13"/>
      <c r="U21" s="14"/>
      <c r="V21" s="14"/>
      <c r="W21" s="2"/>
      <c r="X21" s="10"/>
      <c r="Y21" s="10"/>
      <c r="Z21" s="10"/>
      <c r="AA21" s="10"/>
      <c r="AB21" s="10"/>
      <c r="AC21" s="10"/>
      <c r="AD21" s="10"/>
      <c r="AE21" s="10"/>
      <c r="AF21" s="11">
        <f t="shared" ref="AF21:AF26" si="7">SUM(X21:AE21)</f>
        <v>0</v>
      </c>
      <c r="AG21" s="12"/>
      <c r="AH21" s="12"/>
      <c r="AI21" s="1"/>
      <c r="AJ21" s="13"/>
      <c r="AK21" s="13"/>
      <c r="AL21" s="13"/>
      <c r="AM21" s="14"/>
      <c r="AN21" s="14"/>
      <c r="AO21" s="15"/>
      <c r="AP21" s="10"/>
      <c r="AQ21" s="10"/>
      <c r="AR21" s="10"/>
      <c r="AS21" s="10"/>
      <c r="AT21" s="10"/>
      <c r="AU21" s="10"/>
      <c r="AV21" s="10"/>
      <c r="AW21" s="10"/>
      <c r="AX21" s="11">
        <f t="shared" ref="AX21:AX26" si="8">SUM(AP21:AW21)</f>
        <v>0</v>
      </c>
      <c r="AY21" s="12"/>
      <c r="AZ21" s="12"/>
      <c r="BA21" s="1"/>
      <c r="BB21" s="13"/>
      <c r="BC21" s="13"/>
      <c r="BD21" s="13"/>
      <c r="BE21" s="14"/>
      <c r="BF21" s="14"/>
      <c r="BG21" s="16"/>
      <c r="BH21" s="14"/>
      <c r="BI21" s="14"/>
      <c r="BJ21" s="14"/>
      <c r="BK21" s="14"/>
      <c r="BL21" s="1"/>
    </row>
    <row r="22" spans="1:66">
      <c r="A22" s="32">
        <v>2</v>
      </c>
      <c r="B22" s="32" t="s">
        <v>143</v>
      </c>
      <c r="C22" s="1"/>
      <c r="D22" s="1"/>
      <c r="E22" s="1"/>
      <c r="F22" s="10"/>
      <c r="G22" s="10"/>
      <c r="H22" s="10"/>
      <c r="I22" s="10"/>
      <c r="J22" s="10"/>
      <c r="K22" s="10"/>
      <c r="L22" s="10"/>
      <c r="M22" s="10"/>
      <c r="N22" s="11">
        <f t="shared" si="6"/>
        <v>0</v>
      </c>
      <c r="O22" s="12"/>
      <c r="P22" s="12"/>
      <c r="Q22" s="1"/>
      <c r="R22" s="1"/>
      <c r="S22" s="1"/>
      <c r="T22" s="1"/>
      <c r="U22" s="1"/>
      <c r="V22" s="1"/>
      <c r="W22" s="2"/>
      <c r="X22" s="10"/>
      <c r="Y22" s="10"/>
      <c r="Z22" s="10"/>
      <c r="AA22" s="10"/>
      <c r="AB22" s="10"/>
      <c r="AC22" s="10"/>
      <c r="AD22" s="10"/>
      <c r="AE22" s="10"/>
      <c r="AF22" s="11">
        <f t="shared" si="7"/>
        <v>0</v>
      </c>
      <c r="AG22" s="12"/>
      <c r="AH22" s="12"/>
      <c r="AI22" s="1"/>
      <c r="AJ22" s="1"/>
      <c r="AK22" s="1"/>
      <c r="AL22" s="1"/>
      <c r="AM22" s="1"/>
      <c r="AN22" s="1"/>
      <c r="AO22" s="3"/>
      <c r="AP22" s="10"/>
      <c r="AQ22" s="10"/>
      <c r="AR22" s="10"/>
      <c r="AS22" s="10"/>
      <c r="AT22" s="10"/>
      <c r="AU22" s="10"/>
      <c r="AV22" s="10"/>
      <c r="AW22" s="10"/>
      <c r="AX22" s="11">
        <f t="shared" si="8"/>
        <v>0</v>
      </c>
      <c r="AY22" s="12"/>
      <c r="AZ22" s="12"/>
      <c r="BA22" s="1"/>
      <c r="BB22" s="1"/>
      <c r="BC22" s="1"/>
      <c r="BD22" s="1"/>
      <c r="BE22" s="1"/>
      <c r="BF22" s="1"/>
      <c r="BG22" s="2"/>
      <c r="BH22" s="1"/>
      <c r="BI22" s="1"/>
      <c r="BJ22" s="1"/>
      <c r="BK22" s="1"/>
      <c r="BL22" s="1"/>
    </row>
    <row r="23" spans="1:66">
      <c r="A23" s="32">
        <v>3</v>
      </c>
      <c r="B23" s="32" t="s">
        <v>119</v>
      </c>
      <c r="C23" s="1"/>
      <c r="D23" s="1"/>
      <c r="E23" s="1"/>
      <c r="F23" s="10"/>
      <c r="G23" s="10"/>
      <c r="H23" s="10"/>
      <c r="I23" s="10"/>
      <c r="J23" s="10"/>
      <c r="K23" s="10"/>
      <c r="L23" s="10"/>
      <c r="M23" s="10"/>
      <c r="N23" s="11">
        <f t="shared" si="6"/>
        <v>0</v>
      </c>
      <c r="O23" s="12"/>
      <c r="P23" s="12"/>
      <c r="Q23" s="1"/>
      <c r="R23" s="1"/>
      <c r="S23" s="1"/>
      <c r="T23" s="1"/>
      <c r="U23" s="1"/>
      <c r="V23" s="1"/>
      <c r="W23" s="2"/>
      <c r="X23" s="10"/>
      <c r="Y23" s="10"/>
      <c r="Z23" s="10"/>
      <c r="AA23" s="10"/>
      <c r="AB23" s="10"/>
      <c r="AC23" s="10"/>
      <c r="AD23" s="10"/>
      <c r="AE23" s="10"/>
      <c r="AF23" s="11">
        <f t="shared" si="7"/>
        <v>0</v>
      </c>
      <c r="AG23" s="12"/>
      <c r="AH23" s="12"/>
      <c r="AI23" s="1"/>
      <c r="AJ23" s="1"/>
      <c r="AK23" s="1"/>
      <c r="AL23" s="1"/>
      <c r="AM23" s="1"/>
      <c r="AN23" s="1"/>
      <c r="AO23" s="3"/>
      <c r="AP23" s="10"/>
      <c r="AQ23" s="10"/>
      <c r="AR23" s="10"/>
      <c r="AS23" s="10"/>
      <c r="AT23" s="10"/>
      <c r="AU23" s="10"/>
      <c r="AV23" s="10"/>
      <c r="AW23" s="10"/>
      <c r="AX23" s="11">
        <f t="shared" si="8"/>
        <v>0</v>
      </c>
      <c r="AY23" s="12"/>
      <c r="AZ23" s="12"/>
      <c r="BA23" s="1"/>
      <c r="BB23" s="1"/>
      <c r="BC23" s="1"/>
      <c r="BD23" s="1"/>
      <c r="BE23" s="1"/>
      <c r="BF23" s="1"/>
      <c r="BG23" s="2"/>
      <c r="BH23" s="1"/>
      <c r="BI23" s="1"/>
      <c r="BJ23" s="1"/>
      <c r="BK23" s="1"/>
      <c r="BL23" s="1"/>
    </row>
    <row r="24" spans="1:66">
      <c r="A24" s="32">
        <v>4</v>
      </c>
      <c r="B24" s="32" t="s">
        <v>140</v>
      </c>
      <c r="C24" s="1"/>
      <c r="D24" s="1"/>
      <c r="E24" s="1"/>
      <c r="F24" s="10"/>
      <c r="G24" s="10"/>
      <c r="H24" s="10"/>
      <c r="I24" s="10"/>
      <c r="J24" s="10"/>
      <c r="K24" s="10"/>
      <c r="L24" s="10"/>
      <c r="M24" s="10"/>
      <c r="N24" s="11">
        <f t="shared" si="6"/>
        <v>0</v>
      </c>
      <c r="O24" s="12"/>
      <c r="P24" s="12"/>
      <c r="Q24" s="1"/>
      <c r="R24" s="1"/>
      <c r="S24" s="1"/>
      <c r="T24" s="1"/>
      <c r="U24" s="1"/>
      <c r="V24" s="1"/>
      <c r="W24" s="2"/>
      <c r="X24" s="10"/>
      <c r="Y24" s="10"/>
      <c r="Z24" s="10"/>
      <c r="AA24" s="10"/>
      <c r="AB24" s="10"/>
      <c r="AC24" s="10"/>
      <c r="AD24" s="10"/>
      <c r="AE24" s="10"/>
      <c r="AF24" s="11">
        <f t="shared" si="7"/>
        <v>0</v>
      </c>
      <c r="AG24" s="12"/>
      <c r="AH24" s="12"/>
      <c r="AI24" s="1"/>
      <c r="AJ24" s="1"/>
      <c r="AK24" s="1"/>
      <c r="AL24" s="1"/>
      <c r="AM24" s="1"/>
      <c r="AN24" s="1"/>
      <c r="AO24" s="3"/>
      <c r="AP24" s="10"/>
      <c r="AQ24" s="10"/>
      <c r="AR24" s="10"/>
      <c r="AS24" s="10"/>
      <c r="AT24" s="10"/>
      <c r="AU24" s="10"/>
      <c r="AV24" s="10"/>
      <c r="AW24" s="10"/>
      <c r="AX24" s="11">
        <f t="shared" si="8"/>
        <v>0</v>
      </c>
      <c r="AY24" s="12"/>
      <c r="AZ24" s="12"/>
      <c r="BA24" s="1"/>
      <c r="BB24" s="1"/>
      <c r="BC24" s="1"/>
      <c r="BD24" s="1"/>
      <c r="BE24" s="1"/>
      <c r="BF24" s="1"/>
      <c r="BG24" s="2"/>
      <c r="BH24" s="1"/>
      <c r="BI24" s="1"/>
      <c r="BJ24" s="1"/>
      <c r="BK24" s="1"/>
      <c r="BL24" s="1"/>
    </row>
    <row r="25" spans="1:66">
      <c r="A25" s="32">
        <v>5</v>
      </c>
      <c r="B25" s="32" t="s">
        <v>116</v>
      </c>
      <c r="C25" s="1"/>
      <c r="D25" s="1"/>
      <c r="E25" s="1"/>
      <c r="F25" s="10"/>
      <c r="G25" s="10"/>
      <c r="H25" s="10"/>
      <c r="I25" s="10"/>
      <c r="J25" s="10"/>
      <c r="K25" s="10"/>
      <c r="L25" s="10"/>
      <c r="M25" s="10"/>
      <c r="N25" s="11">
        <f t="shared" si="6"/>
        <v>0</v>
      </c>
      <c r="O25" s="12"/>
      <c r="P25" s="12"/>
      <c r="Q25" s="1"/>
      <c r="R25" s="1"/>
      <c r="S25" s="1"/>
      <c r="T25" s="1"/>
      <c r="U25" s="1"/>
      <c r="V25" s="1"/>
      <c r="W25" s="2"/>
      <c r="X25" s="10"/>
      <c r="Y25" s="10"/>
      <c r="Z25" s="10"/>
      <c r="AA25" s="10"/>
      <c r="AB25" s="10"/>
      <c r="AC25" s="10"/>
      <c r="AD25" s="10"/>
      <c r="AE25" s="10"/>
      <c r="AF25" s="11">
        <f t="shared" si="7"/>
        <v>0</v>
      </c>
      <c r="AG25" s="12"/>
      <c r="AH25" s="12"/>
      <c r="AI25" s="1"/>
      <c r="AJ25" s="1"/>
      <c r="AK25" s="1"/>
      <c r="AL25" s="1"/>
      <c r="AM25" s="1"/>
      <c r="AN25" s="1"/>
      <c r="AO25" s="3"/>
      <c r="AP25" s="10"/>
      <c r="AQ25" s="10"/>
      <c r="AR25" s="10"/>
      <c r="AS25" s="10"/>
      <c r="AT25" s="10"/>
      <c r="AU25" s="10"/>
      <c r="AV25" s="10"/>
      <c r="AW25" s="10"/>
      <c r="AX25" s="11">
        <f t="shared" si="8"/>
        <v>0</v>
      </c>
      <c r="AY25" s="12"/>
      <c r="AZ25" s="12"/>
      <c r="BA25" s="1"/>
      <c r="BB25" s="1"/>
      <c r="BC25" s="1"/>
      <c r="BD25" s="1"/>
      <c r="BE25" s="1"/>
      <c r="BF25" s="1"/>
      <c r="BG25" s="2"/>
      <c r="BH25" s="1"/>
      <c r="BI25" s="1"/>
      <c r="BJ25" s="1"/>
      <c r="BK25" s="1"/>
      <c r="BL25" s="1"/>
    </row>
    <row r="26" spans="1:66">
      <c r="A26" s="32">
        <v>6</v>
      </c>
      <c r="B26" s="32" t="s">
        <v>51</v>
      </c>
      <c r="C26" s="1"/>
      <c r="D26" s="1"/>
      <c r="E26" s="1"/>
      <c r="F26" s="10"/>
      <c r="G26" s="10"/>
      <c r="H26" s="10"/>
      <c r="I26" s="10"/>
      <c r="J26" s="10"/>
      <c r="K26" s="10"/>
      <c r="L26" s="10"/>
      <c r="M26" s="10"/>
      <c r="N26" s="11">
        <f t="shared" si="6"/>
        <v>0</v>
      </c>
      <c r="O26" s="12"/>
      <c r="P26" s="12"/>
      <c r="Q26" s="1"/>
      <c r="R26" s="1"/>
      <c r="S26" s="1"/>
      <c r="T26" s="1"/>
      <c r="U26" s="1"/>
      <c r="V26" s="1"/>
      <c r="W26" s="2"/>
      <c r="X26" s="10"/>
      <c r="Y26" s="10"/>
      <c r="Z26" s="10"/>
      <c r="AA26" s="10"/>
      <c r="AB26" s="10"/>
      <c r="AC26" s="10"/>
      <c r="AD26" s="10"/>
      <c r="AE26" s="10"/>
      <c r="AF26" s="11">
        <f t="shared" si="7"/>
        <v>0</v>
      </c>
      <c r="AG26" s="12"/>
      <c r="AH26" s="12"/>
      <c r="AI26" s="1"/>
      <c r="AJ26" s="1"/>
      <c r="AK26" s="1"/>
      <c r="AL26" s="1"/>
      <c r="AM26" s="1"/>
      <c r="AN26" s="1"/>
      <c r="AO26" s="3"/>
      <c r="AP26" s="10"/>
      <c r="AQ26" s="10"/>
      <c r="AR26" s="10"/>
      <c r="AS26" s="10"/>
      <c r="AT26" s="10"/>
      <c r="AU26" s="10"/>
      <c r="AV26" s="10"/>
      <c r="AW26" s="10"/>
      <c r="AX26" s="11">
        <f t="shared" si="8"/>
        <v>0</v>
      </c>
      <c r="AY26" s="12"/>
      <c r="AZ26" s="12"/>
      <c r="BA26" s="1"/>
      <c r="BB26" s="1"/>
      <c r="BC26" s="1"/>
      <c r="BD26" s="1"/>
      <c r="BE26" s="1"/>
      <c r="BF26" s="1"/>
      <c r="BG26" s="2"/>
      <c r="BH26" s="1"/>
      <c r="BI26" s="1"/>
      <c r="BJ26" s="1"/>
      <c r="BK26" s="1"/>
      <c r="BL26" s="1"/>
    </row>
    <row r="27" spans="1:66" ht="15">
      <c r="A27" s="33" t="s">
        <v>183</v>
      </c>
      <c r="B27" s="32"/>
      <c r="C27" s="68" t="s">
        <v>152</v>
      </c>
      <c r="D27" s="59" t="s">
        <v>153</v>
      </c>
      <c r="E27" s="59" t="s">
        <v>204</v>
      </c>
      <c r="F27" s="1"/>
      <c r="G27" s="1"/>
      <c r="H27" s="1"/>
      <c r="I27" s="1"/>
      <c r="J27" s="1"/>
      <c r="K27" s="1"/>
      <c r="L27" s="1" t="s">
        <v>185</v>
      </c>
      <c r="M27" s="1"/>
      <c r="N27" s="18">
        <f>SUM(N21:N26)</f>
        <v>0</v>
      </c>
      <c r="O27" s="18">
        <f>(N27/6)/8</f>
        <v>0</v>
      </c>
      <c r="P27" s="18"/>
      <c r="Q27" s="1"/>
      <c r="R27" s="10">
        <v>4.4000000000000004</v>
      </c>
      <c r="S27" s="10">
        <v>5.8</v>
      </c>
      <c r="T27" s="10">
        <v>6.3</v>
      </c>
      <c r="U27" s="18">
        <f>(R27*0.5)+(S27*0.25)+(T27*0.25)</f>
        <v>5.2250000000000005</v>
      </c>
      <c r="V27" s="18">
        <f>(P27+U27)</f>
        <v>5.2250000000000005</v>
      </c>
      <c r="W27" s="2"/>
      <c r="X27" s="1"/>
      <c r="Y27" s="1"/>
      <c r="Z27" s="1"/>
      <c r="AA27" s="1"/>
      <c r="AB27" s="1"/>
      <c r="AC27" s="1"/>
      <c r="AD27" s="1" t="s">
        <v>185</v>
      </c>
      <c r="AE27" s="1"/>
      <c r="AF27" s="18">
        <f>SUM(AF21:AF26)</f>
        <v>0</v>
      </c>
      <c r="AG27" s="18">
        <f>(AF27/6)/8</f>
        <v>0</v>
      </c>
      <c r="AH27" s="18"/>
      <c r="AI27" s="1"/>
      <c r="AJ27" s="10">
        <v>4.4000000000000004</v>
      </c>
      <c r="AK27" s="10">
        <v>6.2</v>
      </c>
      <c r="AL27" s="10">
        <v>6.5</v>
      </c>
      <c r="AM27" s="18">
        <f>(AJ27*0.5)+(AK27*0.25)+(AL27*0.25)</f>
        <v>5.375</v>
      </c>
      <c r="AN27" s="18">
        <f>(AH27+AM27)</f>
        <v>5.375</v>
      </c>
      <c r="AO27" s="3"/>
      <c r="AP27" s="1"/>
      <c r="AQ27" s="1"/>
      <c r="AR27" s="1"/>
      <c r="AS27" s="1"/>
      <c r="AT27" s="1"/>
      <c r="AU27" s="1"/>
      <c r="AV27" s="1" t="s">
        <v>185</v>
      </c>
      <c r="AW27" s="1"/>
      <c r="AX27" s="18">
        <f>SUM(AX21:AX26)</f>
        <v>0</v>
      </c>
      <c r="AY27" s="18">
        <f>(AX27/6)/8</f>
        <v>0</v>
      </c>
      <c r="AZ27" s="18"/>
      <c r="BA27" s="1"/>
      <c r="BB27" s="10"/>
      <c r="BC27" s="10"/>
      <c r="BD27" s="10"/>
      <c r="BE27" s="18">
        <f>(BB27*0.5)+(BC27*0.25)+(BD27*0.25)</f>
        <v>0</v>
      </c>
      <c r="BF27" s="18">
        <f>(AZ27+BE27)</f>
        <v>0</v>
      </c>
      <c r="BG27" s="16"/>
      <c r="BH27" s="18">
        <f>V27</f>
        <v>5.2250000000000005</v>
      </c>
      <c r="BI27" s="18">
        <f>AN27</f>
        <v>5.375</v>
      </c>
      <c r="BJ27" s="18"/>
      <c r="BK27" s="18">
        <f>AVERAGE(BH27:BJ27)</f>
        <v>5.3000000000000007</v>
      </c>
      <c r="BL27">
        <v>3</v>
      </c>
    </row>
    <row r="42" spans="1:66">
      <c r="A42" s="17"/>
      <c r="F42" s="30"/>
      <c r="G42" s="30"/>
      <c r="H42" s="30"/>
      <c r="I42" s="30"/>
      <c r="J42" s="30"/>
      <c r="K42" s="30"/>
      <c r="L42" s="30"/>
      <c r="M42" s="30"/>
      <c r="N42" s="25"/>
      <c r="O42" s="25"/>
      <c r="P42" s="25"/>
      <c r="Q42" s="30"/>
      <c r="R42" s="26"/>
      <c r="S42" s="26"/>
      <c r="T42" s="26"/>
      <c r="U42" s="25"/>
      <c r="V42" s="25"/>
      <c r="W42" s="30"/>
      <c r="X42" s="30"/>
      <c r="Y42" s="30"/>
      <c r="Z42" s="30"/>
      <c r="AA42" s="30"/>
      <c r="AB42" s="30"/>
      <c r="AC42" s="30"/>
      <c r="AD42" s="30"/>
      <c r="AE42" s="30"/>
      <c r="AF42" s="25"/>
      <c r="AG42" s="25"/>
      <c r="AH42" s="25"/>
      <c r="AI42" s="30"/>
      <c r="AJ42" s="26"/>
      <c r="AK42" s="26"/>
      <c r="AL42" s="26"/>
      <c r="AM42" s="25"/>
      <c r="AN42" s="25"/>
      <c r="AO42" s="87"/>
      <c r="AP42" s="30"/>
      <c r="AQ42" s="30"/>
      <c r="AR42" s="30"/>
      <c r="AS42" s="30"/>
      <c r="AT42" s="30"/>
      <c r="AU42" s="30"/>
      <c r="AV42" s="30"/>
      <c r="AW42" s="30"/>
      <c r="AX42" s="25"/>
      <c r="AY42" s="25"/>
      <c r="AZ42" s="25"/>
      <c r="BA42" s="30"/>
      <c r="BB42" s="26"/>
      <c r="BC42" s="26"/>
      <c r="BD42" s="26"/>
      <c r="BE42" s="25"/>
      <c r="BF42" s="25"/>
      <c r="BG42" s="25"/>
      <c r="BH42" s="25"/>
      <c r="BI42" s="25"/>
      <c r="BJ42" s="25"/>
      <c r="BK42" s="25"/>
      <c r="BL42" s="30"/>
      <c r="BM42" s="30"/>
      <c r="BN42" s="30"/>
    </row>
    <row r="43" spans="1:66">
      <c r="A43" s="17"/>
      <c r="F43" s="30"/>
      <c r="G43" s="30"/>
      <c r="H43" s="30"/>
      <c r="I43" s="30"/>
      <c r="J43" s="30"/>
      <c r="K43" s="30"/>
      <c r="L43" s="30"/>
      <c r="M43" s="30"/>
      <c r="N43" s="25"/>
      <c r="O43" s="25"/>
      <c r="P43" s="25"/>
      <c r="Q43" s="30"/>
      <c r="R43" s="26"/>
      <c r="S43" s="26"/>
      <c r="T43" s="26"/>
      <c r="U43" s="25"/>
      <c r="V43" s="25"/>
      <c r="W43" s="30"/>
      <c r="X43" s="30"/>
      <c r="Y43" s="30"/>
      <c r="Z43" s="30"/>
      <c r="AA43" s="30"/>
      <c r="AB43" s="30"/>
      <c r="AC43" s="30"/>
      <c r="AD43" s="30"/>
      <c r="AE43" s="30"/>
      <c r="AF43" s="25"/>
      <c r="AG43" s="25"/>
      <c r="AH43" s="25"/>
      <c r="AI43" s="30"/>
      <c r="AJ43" s="26"/>
      <c r="AK43" s="26"/>
      <c r="AL43" s="26"/>
      <c r="AM43" s="25"/>
      <c r="AN43" s="25"/>
      <c r="AO43" s="87"/>
      <c r="AP43" s="30"/>
      <c r="AQ43" s="30"/>
      <c r="AR43" s="30"/>
      <c r="AS43" s="30"/>
      <c r="AT43" s="30"/>
      <c r="AU43" s="30"/>
      <c r="AV43" s="30"/>
      <c r="AW43" s="30"/>
      <c r="AX43" s="25"/>
      <c r="AY43" s="25"/>
      <c r="AZ43" s="25"/>
      <c r="BA43" s="30"/>
      <c r="BB43" s="26"/>
      <c r="BC43" s="26"/>
      <c r="BD43" s="26"/>
      <c r="BE43" s="25"/>
      <c r="BF43" s="25"/>
      <c r="BG43" s="25"/>
      <c r="BH43" s="25"/>
      <c r="BI43" s="25"/>
      <c r="BJ43" s="25"/>
      <c r="BK43" s="25"/>
      <c r="BL43" s="30"/>
      <c r="BM43" s="30"/>
      <c r="BN43" s="30"/>
    </row>
    <row r="44" spans="1:66"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30"/>
      <c r="BF44" s="30"/>
      <c r="BG44" s="30"/>
      <c r="BH44" s="30"/>
      <c r="BI44" s="30"/>
      <c r="BJ44" s="30"/>
      <c r="BK44" s="30"/>
      <c r="BL44" s="30"/>
      <c r="BM44" s="30"/>
      <c r="BN44" s="30"/>
    </row>
    <row r="45" spans="1:66"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</row>
    <row r="46" spans="1:66">
      <c r="B46" s="20" t="s">
        <v>205</v>
      </c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</row>
    <row r="47" spans="1:66"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</row>
    <row r="48" spans="1:66">
      <c r="B48" s="21" t="s">
        <v>206</v>
      </c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</row>
    <row r="49" spans="6:66"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</row>
    <row r="50" spans="6:66"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</row>
    <row r="51" spans="6:66"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</row>
    <row r="52" spans="6:66"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</row>
    <row r="53" spans="6:66"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</row>
    <row r="54" spans="6:66"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</row>
    <row r="55" spans="6:66"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</row>
    <row r="56" spans="6:66"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</row>
  </sheetData>
  <mergeCells count="10">
    <mergeCell ref="BB3:BE3"/>
    <mergeCell ref="BH3:BK3"/>
    <mergeCell ref="H1:M1"/>
    <mergeCell ref="Z1:AE1"/>
    <mergeCell ref="AS1:AW1"/>
    <mergeCell ref="F3:P3"/>
    <mergeCell ref="R3:U3"/>
    <mergeCell ref="X3:AH3"/>
    <mergeCell ref="AJ3:AM3"/>
    <mergeCell ref="AP3:AZ3"/>
  </mergeCells>
  <pageMargins left="0.75" right="0.75" top="1" bottom="1" header="0.5" footer="0.5"/>
  <pageSetup paperSize="9" orientation="landscape" horizontalDpi="300" verticalDpi="300" r:id="rId1"/>
  <headerFooter alignWithMargins="0">
    <oddFooter>&amp;L&amp;A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4"/>
  <sheetViews>
    <sheetView workbookViewId="0"/>
  </sheetViews>
  <sheetFormatPr defaultRowHeight="12.75"/>
  <cols>
    <col min="1" max="1" width="5.5703125" customWidth="1"/>
    <col min="2" max="2" width="21.28515625" customWidth="1"/>
    <col min="3" max="3" width="13.140625" customWidth="1"/>
    <col min="4" max="4" width="14" customWidth="1"/>
    <col min="5" max="5" width="14.85546875" customWidth="1"/>
    <col min="6" max="11" width="5.7109375" customWidth="1"/>
    <col min="12" max="12" width="6.7109375" customWidth="1"/>
    <col min="13" max="13" width="3.42578125" customWidth="1"/>
    <col min="14" max="19" width="5.7109375" customWidth="1"/>
    <col min="20" max="20" width="6.7109375" customWidth="1"/>
    <col min="21" max="21" width="3.140625" customWidth="1"/>
    <col min="22" max="27" width="5.7109375" customWidth="1"/>
    <col min="28" max="28" width="6.7109375" customWidth="1"/>
    <col min="29" max="29" width="3.140625" customWidth="1"/>
    <col min="30" max="33" width="8.7109375" customWidth="1"/>
    <col min="34" max="34" width="11.42578125" customWidth="1"/>
  </cols>
  <sheetData>
    <row r="1" spans="1:34">
      <c r="A1" t="s">
        <v>0</v>
      </c>
      <c r="D1" t="s">
        <v>1</v>
      </c>
      <c r="E1" t="s">
        <v>2</v>
      </c>
      <c r="F1" t="s">
        <v>1</v>
      </c>
      <c r="H1" t="str">
        <f>E1</f>
        <v>Chris Wicks</v>
      </c>
      <c r="K1" s="89"/>
      <c r="L1" s="89"/>
      <c r="M1" s="2"/>
      <c r="N1" t="s">
        <v>3</v>
      </c>
      <c r="P1" t="str">
        <f>E2</f>
        <v>Robyn Bruderer</v>
      </c>
      <c r="S1" s="89"/>
      <c r="T1" s="89"/>
      <c r="U1" s="3"/>
      <c r="V1" t="s">
        <v>4</v>
      </c>
      <c r="X1">
        <f>E3</f>
        <v>0</v>
      </c>
      <c r="AA1" s="89"/>
      <c r="AB1" s="89"/>
      <c r="AC1" s="2"/>
      <c r="AH1" s="4">
        <f ca="1">NOW()</f>
        <v>42374.372500810183</v>
      </c>
    </row>
    <row r="2" spans="1:34">
      <c r="A2" s="5" t="s">
        <v>5</v>
      </c>
      <c r="D2" t="s">
        <v>3</v>
      </c>
      <c r="E2" t="s">
        <v>6</v>
      </c>
      <c r="M2" s="2"/>
      <c r="U2" s="3"/>
      <c r="AC2" s="2"/>
      <c r="AH2" s="6">
        <f ca="1">NOW()</f>
        <v>42374.372500810183</v>
      </c>
    </row>
    <row r="3" spans="1:34">
      <c r="A3" t="s">
        <v>207</v>
      </c>
      <c r="C3" t="s">
        <v>208</v>
      </c>
      <c r="D3" t="s">
        <v>4</v>
      </c>
      <c r="M3" s="2"/>
      <c r="U3" s="3"/>
      <c r="AC3" s="2"/>
    </row>
    <row r="4" spans="1:34">
      <c r="F4" s="85"/>
      <c r="G4" s="85"/>
      <c r="H4" s="85"/>
      <c r="I4" s="85"/>
      <c r="J4" s="85"/>
      <c r="K4" s="85"/>
      <c r="L4" s="85" t="s">
        <v>61</v>
      </c>
      <c r="M4" s="2"/>
      <c r="N4" s="85"/>
      <c r="O4" s="85"/>
      <c r="P4" s="85"/>
      <c r="Q4" s="85"/>
      <c r="R4" s="85"/>
      <c r="S4" s="85"/>
      <c r="T4" s="85" t="s">
        <v>61</v>
      </c>
      <c r="U4" s="2"/>
      <c r="V4" s="85"/>
      <c r="W4" s="85"/>
      <c r="X4" s="85"/>
      <c r="Y4" s="85"/>
      <c r="Z4" s="85"/>
      <c r="AA4" s="85"/>
      <c r="AB4" s="85" t="s">
        <v>61</v>
      </c>
      <c r="AC4" s="2"/>
      <c r="AD4" s="90" t="s">
        <v>16</v>
      </c>
      <c r="AE4" s="90"/>
      <c r="AF4" s="90"/>
      <c r="AG4" s="85" t="s">
        <v>59</v>
      </c>
    </row>
    <row r="5" spans="1:34" s="22" customFormat="1">
      <c r="A5" s="85" t="s">
        <v>19</v>
      </c>
      <c r="B5" s="85" t="s">
        <v>20</v>
      </c>
      <c r="C5" s="85" t="s">
        <v>21</v>
      </c>
      <c r="D5" s="85" t="s">
        <v>22</v>
      </c>
      <c r="E5" s="85" t="s">
        <v>23</v>
      </c>
      <c r="F5" s="9" t="s">
        <v>41</v>
      </c>
      <c r="G5" s="85" t="s">
        <v>43</v>
      </c>
      <c r="H5" s="9" t="s">
        <v>44</v>
      </c>
      <c r="I5" s="9" t="s">
        <v>42</v>
      </c>
      <c r="J5" s="85" t="s">
        <v>21</v>
      </c>
      <c r="K5" s="85" t="s">
        <v>34</v>
      </c>
      <c r="L5" s="85" t="s">
        <v>45</v>
      </c>
      <c r="M5" s="8"/>
      <c r="N5" s="9" t="s">
        <v>41</v>
      </c>
      <c r="O5" s="85" t="s">
        <v>43</v>
      </c>
      <c r="P5" s="9" t="s">
        <v>44</v>
      </c>
      <c r="Q5" s="9" t="s">
        <v>42</v>
      </c>
      <c r="R5" s="85" t="s">
        <v>21</v>
      </c>
      <c r="S5" s="85" t="s">
        <v>34</v>
      </c>
      <c r="T5" s="85" t="s">
        <v>45</v>
      </c>
      <c r="U5" s="8"/>
      <c r="V5" s="9" t="s">
        <v>41</v>
      </c>
      <c r="W5" s="85" t="s">
        <v>43</v>
      </c>
      <c r="X5" s="9" t="s">
        <v>44</v>
      </c>
      <c r="Y5" s="9" t="s">
        <v>42</v>
      </c>
      <c r="Z5" s="85" t="s">
        <v>21</v>
      </c>
      <c r="AA5" s="85" t="s">
        <v>34</v>
      </c>
      <c r="AB5" s="85" t="s">
        <v>45</v>
      </c>
      <c r="AC5" s="8"/>
      <c r="AD5" s="85" t="s">
        <v>46</v>
      </c>
      <c r="AE5" s="85" t="s">
        <v>47</v>
      </c>
      <c r="AF5" s="85" t="s">
        <v>48</v>
      </c>
      <c r="AG5" s="85" t="s">
        <v>34</v>
      </c>
      <c r="AH5" s="85" t="s">
        <v>49</v>
      </c>
    </row>
    <row r="6" spans="1:34">
      <c r="M6" s="2"/>
      <c r="U6" s="2"/>
      <c r="AC6" s="2"/>
    </row>
    <row r="7" spans="1:34">
      <c r="A7" s="32">
        <v>50</v>
      </c>
      <c r="B7" s="34" t="s">
        <v>68</v>
      </c>
      <c r="C7" s="91" t="s">
        <v>52</v>
      </c>
      <c r="D7" s="91" t="s">
        <v>53</v>
      </c>
      <c r="E7" s="56" t="s">
        <v>67</v>
      </c>
      <c r="F7" s="1"/>
      <c r="G7" s="13"/>
      <c r="H7" s="13"/>
      <c r="I7" s="13"/>
      <c r="J7" s="13"/>
      <c r="K7" s="14"/>
      <c r="L7" s="14"/>
      <c r="M7" s="2"/>
      <c r="N7" s="1"/>
      <c r="O7" s="13"/>
      <c r="P7" s="13"/>
      <c r="Q7" s="13"/>
      <c r="R7" s="13"/>
      <c r="S7" s="14"/>
      <c r="T7" s="14"/>
      <c r="U7" s="2"/>
      <c r="V7" s="1"/>
      <c r="W7" s="13"/>
      <c r="X7" s="13"/>
      <c r="Y7" s="13"/>
      <c r="Z7" s="13"/>
      <c r="AA7" s="14"/>
      <c r="AB7" s="14"/>
      <c r="AC7" s="2"/>
      <c r="AD7" s="14"/>
      <c r="AE7" s="14"/>
      <c r="AF7" s="14"/>
      <c r="AG7" s="14"/>
      <c r="AH7" s="1"/>
    </row>
    <row r="8" spans="1:34">
      <c r="A8" s="32">
        <v>34</v>
      </c>
      <c r="B8" s="34" t="s">
        <v>88</v>
      </c>
      <c r="C8" s="92"/>
      <c r="D8" s="93"/>
      <c r="E8" s="56" t="s">
        <v>209</v>
      </c>
      <c r="F8" s="10">
        <v>6.2</v>
      </c>
      <c r="G8" s="10">
        <v>4.4000000000000004</v>
      </c>
      <c r="H8" s="26">
        <f>(F8*0.7)+(G8*0.3)</f>
        <v>5.66</v>
      </c>
      <c r="I8" s="27">
        <v>5.4</v>
      </c>
      <c r="J8" s="10">
        <v>6.3</v>
      </c>
      <c r="K8" s="18">
        <f>(H8*0.5)+(I8*0.25)+(J8*0.25)</f>
        <v>5.7549999999999999</v>
      </c>
      <c r="L8" s="18">
        <f>K8</f>
        <v>5.7549999999999999</v>
      </c>
      <c r="M8" s="2"/>
      <c r="N8" s="10">
        <v>3.6</v>
      </c>
      <c r="O8" s="10">
        <v>1.6</v>
      </c>
      <c r="P8" s="26">
        <f>(N8*0.7)+(O8*0.3)</f>
        <v>3</v>
      </c>
      <c r="Q8" s="27">
        <v>5.2</v>
      </c>
      <c r="R8" s="10">
        <v>6</v>
      </c>
      <c r="S8" s="18">
        <f>(P8*0.5)+(Q8*0.25)+(R8*0.25)</f>
        <v>4.3</v>
      </c>
      <c r="T8" s="18">
        <f>S8</f>
        <v>4.3</v>
      </c>
      <c r="U8" s="2"/>
      <c r="V8" s="10"/>
      <c r="W8" s="10"/>
      <c r="X8" s="26">
        <f>(V8*0.7)+(W8*0.3)</f>
        <v>0</v>
      </c>
      <c r="Y8" s="27"/>
      <c r="Z8" s="10"/>
      <c r="AA8" s="18">
        <f>(X8*0.5)+(Y8*0.25)+(Z8*0.25)</f>
        <v>0</v>
      </c>
      <c r="AB8" s="18">
        <f>AA8</f>
        <v>0</v>
      </c>
      <c r="AC8" s="2"/>
      <c r="AD8" s="18">
        <f>L8</f>
        <v>5.7549999999999999</v>
      </c>
      <c r="AE8" s="18">
        <f>T8</f>
        <v>4.3</v>
      </c>
      <c r="AF8" s="18"/>
      <c r="AG8" s="18">
        <f>AVERAGE(AD8:AF8)</f>
        <v>5.0274999999999999</v>
      </c>
      <c r="AH8">
        <v>1</v>
      </c>
    </row>
    <row r="12" spans="1:34">
      <c r="B12" s="19"/>
    </row>
    <row r="14" spans="1:34">
      <c r="B14" s="20"/>
    </row>
  </sheetData>
  <mergeCells count="6">
    <mergeCell ref="K1:L1"/>
    <mergeCell ref="S1:T1"/>
    <mergeCell ref="AA1:AB1"/>
    <mergeCell ref="AD4:AF4"/>
    <mergeCell ref="C7:C8"/>
    <mergeCell ref="D7:D8"/>
  </mergeCells>
  <pageMargins left="0.75" right="0.75" top="1" bottom="1" header="0.5" footer="0.5"/>
  <pageSetup paperSize="9" scale="93" orientation="landscape" horizontalDpi="300" verticalDpi="300" r:id="rId1"/>
  <headerFooter alignWithMargins="0">
    <oddFooter>&amp;L&amp;A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3"/>
  <sheetViews>
    <sheetView workbookViewId="0"/>
  </sheetViews>
  <sheetFormatPr defaultRowHeight="12.75"/>
  <cols>
    <col min="1" max="1" width="5.5703125" customWidth="1"/>
    <col min="2" max="2" width="21.28515625" customWidth="1"/>
    <col min="3" max="3" width="19.7109375" customWidth="1"/>
    <col min="4" max="4" width="14" customWidth="1"/>
    <col min="5" max="5" width="14.85546875" customWidth="1"/>
    <col min="6" max="7" width="5.7109375" customWidth="1"/>
    <col min="8" max="8" width="6.7109375" customWidth="1"/>
    <col min="9" max="9" width="3.140625" customWidth="1"/>
    <col min="10" max="11" width="5.7109375" customWidth="1"/>
    <col min="12" max="12" width="6.7109375" customWidth="1"/>
    <col min="13" max="13" width="3.140625" customWidth="1"/>
    <col min="14" max="15" width="5.7109375" customWidth="1"/>
    <col min="16" max="16" width="6.7109375" customWidth="1"/>
    <col min="17" max="17" width="3.140625" customWidth="1"/>
    <col min="18" max="21" width="8.7109375" customWidth="1"/>
    <col min="22" max="22" width="11.42578125" customWidth="1"/>
  </cols>
  <sheetData>
    <row r="1" spans="1:22">
      <c r="A1" t="s">
        <v>0</v>
      </c>
      <c r="D1" t="s">
        <v>1</v>
      </c>
      <c r="E1" t="s">
        <v>6</v>
      </c>
      <c r="F1" t="s">
        <v>1</v>
      </c>
      <c r="H1" s="86" t="str">
        <f>E1</f>
        <v>Robyn Bruderer</v>
      </c>
      <c r="I1" s="2"/>
      <c r="J1" t="s">
        <v>3</v>
      </c>
      <c r="L1" s="86" t="str">
        <f>E2</f>
        <v>Jenny Scott</v>
      </c>
      <c r="M1" s="3"/>
      <c r="N1" t="s">
        <v>4</v>
      </c>
      <c r="P1" s="86">
        <f>E3</f>
        <v>0</v>
      </c>
      <c r="Q1" s="2"/>
      <c r="V1" s="4">
        <f ca="1">NOW()</f>
        <v>42374.372500810183</v>
      </c>
    </row>
    <row r="2" spans="1:22">
      <c r="A2" s="5" t="s">
        <v>5</v>
      </c>
      <c r="D2" t="s">
        <v>3</v>
      </c>
      <c r="E2" t="s">
        <v>124</v>
      </c>
      <c r="I2" s="2"/>
      <c r="M2" s="3"/>
      <c r="Q2" s="2"/>
      <c r="V2" s="6">
        <f ca="1">NOW()</f>
        <v>42374.372500810183</v>
      </c>
    </row>
    <row r="3" spans="1:22">
      <c r="A3" s="19" t="s">
        <v>210</v>
      </c>
      <c r="C3" t="s">
        <v>211</v>
      </c>
      <c r="D3" t="s">
        <v>4</v>
      </c>
      <c r="I3" s="2"/>
      <c r="M3" s="3"/>
      <c r="Q3" s="2"/>
    </row>
    <row r="4" spans="1:22">
      <c r="F4" s="85"/>
      <c r="G4" s="85"/>
      <c r="H4" s="85" t="s">
        <v>61</v>
      </c>
      <c r="I4" s="2"/>
      <c r="J4" s="85"/>
      <c r="K4" s="85"/>
      <c r="L4" s="85" t="s">
        <v>61</v>
      </c>
      <c r="M4" s="2"/>
      <c r="N4" s="85"/>
      <c r="O4" s="85"/>
      <c r="P4" s="85" t="s">
        <v>61</v>
      </c>
      <c r="Q4" s="2"/>
      <c r="R4" s="90" t="s">
        <v>16</v>
      </c>
      <c r="S4" s="90"/>
      <c r="T4" s="90"/>
      <c r="U4" s="85" t="s">
        <v>59</v>
      </c>
    </row>
    <row r="5" spans="1:22" s="22" customFormat="1">
      <c r="A5" s="85" t="s">
        <v>19</v>
      </c>
      <c r="B5" s="85" t="s">
        <v>20</v>
      </c>
      <c r="C5" s="85" t="s">
        <v>21</v>
      </c>
      <c r="D5" s="85" t="s">
        <v>22</v>
      </c>
      <c r="E5" s="85" t="s">
        <v>23</v>
      </c>
      <c r="F5" s="9" t="s">
        <v>41</v>
      </c>
      <c r="G5" s="9" t="s">
        <v>42</v>
      </c>
      <c r="H5" s="85" t="s">
        <v>45</v>
      </c>
      <c r="I5" s="8"/>
      <c r="J5" s="9" t="s">
        <v>41</v>
      </c>
      <c r="K5" s="9" t="s">
        <v>42</v>
      </c>
      <c r="L5" s="85" t="s">
        <v>45</v>
      </c>
      <c r="M5" s="8"/>
      <c r="N5" s="9" t="s">
        <v>41</v>
      </c>
      <c r="O5" s="9" t="s">
        <v>42</v>
      </c>
      <c r="P5" s="85" t="s">
        <v>45</v>
      </c>
      <c r="Q5" s="8"/>
      <c r="R5" s="85" t="s">
        <v>46</v>
      </c>
      <c r="S5" s="85" t="s">
        <v>47</v>
      </c>
      <c r="T5" s="85" t="s">
        <v>48</v>
      </c>
      <c r="U5" s="85" t="s">
        <v>34</v>
      </c>
      <c r="V5" s="85" t="s">
        <v>49</v>
      </c>
    </row>
    <row r="6" spans="1:22" s="46" customFormat="1">
      <c r="A6" s="85"/>
      <c r="B6" s="85"/>
      <c r="C6" s="85"/>
      <c r="D6" s="85"/>
      <c r="E6" s="85"/>
      <c r="F6" s="9"/>
      <c r="G6" s="9"/>
      <c r="H6" s="85"/>
      <c r="I6" s="8"/>
      <c r="J6" s="9"/>
      <c r="K6" s="9"/>
      <c r="L6" s="85"/>
      <c r="M6" s="8"/>
      <c r="N6" s="9"/>
      <c r="O6" s="9"/>
      <c r="P6" s="85"/>
      <c r="Q6" s="8"/>
      <c r="R6" s="85"/>
      <c r="S6" s="85"/>
      <c r="T6" s="85"/>
      <c r="U6" s="85"/>
      <c r="V6" s="85"/>
    </row>
    <row r="7" spans="1:22">
      <c r="A7" s="32">
        <v>61</v>
      </c>
      <c r="B7" s="31" t="s">
        <v>212</v>
      </c>
      <c r="C7" s="98" t="s">
        <v>158</v>
      </c>
      <c r="D7" s="94" t="s">
        <v>159</v>
      </c>
      <c r="E7" s="97" t="s">
        <v>67</v>
      </c>
      <c r="F7" s="1"/>
      <c r="G7" s="13"/>
      <c r="H7" s="14"/>
      <c r="I7" s="2"/>
      <c r="J7" s="1"/>
      <c r="K7" s="13"/>
      <c r="L7" s="14"/>
      <c r="M7" s="2"/>
      <c r="N7" s="1"/>
      <c r="O7" s="13"/>
      <c r="P7" s="14"/>
      <c r="Q7" s="2"/>
      <c r="R7" s="14"/>
      <c r="S7" s="14"/>
      <c r="T7" s="14"/>
      <c r="U7" s="14"/>
      <c r="V7" s="1"/>
    </row>
    <row r="8" spans="1:22">
      <c r="A8" s="32">
        <v>62</v>
      </c>
      <c r="B8" s="31" t="s">
        <v>213</v>
      </c>
      <c r="C8" s="99"/>
      <c r="D8" s="95"/>
      <c r="E8" s="95"/>
      <c r="F8" s="10">
        <v>5.8</v>
      </c>
      <c r="G8" s="10">
        <v>5.2</v>
      </c>
      <c r="H8" s="18">
        <f>(F8*0.75)+(G8*0.25)</f>
        <v>5.6499999999999995</v>
      </c>
      <c r="I8" s="2"/>
      <c r="J8" s="10">
        <v>7.1</v>
      </c>
      <c r="K8" s="10">
        <v>7.5</v>
      </c>
      <c r="L8" s="18">
        <f>(J8*0.25)+(K8*0.75)</f>
        <v>7.4</v>
      </c>
      <c r="M8" s="2"/>
      <c r="N8" s="10"/>
      <c r="O8" s="10"/>
      <c r="P8" s="18">
        <f>(N8*0.25)+(O8*0.75)</f>
        <v>0</v>
      </c>
      <c r="Q8" s="2"/>
      <c r="R8" s="18">
        <f>H8</f>
        <v>5.6499999999999995</v>
      </c>
      <c r="S8" s="18">
        <f>L8</f>
        <v>7.4</v>
      </c>
      <c r="T8" s="18"/>
      <c r="U8" s="18">
        <f>AVERAGE(R8:T8)</f>
        <v>6.5250000000000004</v>
      </c>
      <c r="V8">
        <v>1</v>
      </c>
    </row>
    <row r="9" spans="1:22">
      <c r="A9" s="32">
        <v>13</v>
      </c>
      <c r="B9" s="31" t="s">
        <v>114</v>
      </c>
      <c r="C9" s="98" t="s">
        <v>115</v>
      </c>
      <c r="D9" s="94" t="s">
        <v>75</v>
      </c>
      <c r="E9" s="96" t="s">
        <v>76</v>
      </c>
      <c r="F9" s="1"/>
      <c r="G9" s="13"/>
      <c r="H9" s="14"/>
      <c r="I9" s="2"/>
      <c r="J9" s="1"/>
      <c r="K9" s="13"/>
      <c r="L9" s="14"/>
      <c r="M9" s="2"/>
      <c r="N9" s="1"/>
      <c r="O9" s="13"/>
      <c r="P9" s="14"/>
      <c r="Q9" s="2"/>
      <c r="R9" s="14"/>
      <c r="S9" s="14"/>
      <c r="T9" s="14"/>
      <c r="U9" s="14"/>
      <c r="V9" s="1"/>
    </row>
    <row r="10" spans="1:22">
      <c r="A10" s="32">
        <v>16</v>
      </c>
      <c r="B10" s="31" t="s">
        <v>133</v>
      </c>
      <c r="C10" s="95"/>
      <c r="D10" s="95"/>
      <c r="E10" s="95"/>
      <c r="F10" s="10">
        <v>6.9</v>
      </c>
      <c r="G10" s="10">
        <v>5.6</v>
      </c>
      <c r="H10" s="18">
        <f>(F10*0.75)+(G10*0.25)</f>
        <v>6.5750000000000011</v>
      </c>
      <c r="I10" s="2"/>
      <c r="J10" s="10">
        <v>7</v>
      </c>
      <c r="K10" s="10">
        <v>6.2</v>
      </c>
      <c r="L10" s="18">
        <f>(J10*0.25)+(K10*0.75)</f>
        <v>6.4</v>
      </c>
      <c r="M10" s="2"/>
      <c r="N10" s="10"/>
      <c r="O10" s="10"/>
      <c r="P10" s="18">
        <f>(N10*0.25)+(O10*0.75)</f>
        <v>0</v>
      </c>
      <c r="Q10" s="2"/>
      <c r="R10" s="18">
        <f>H10</f>
        <v>6.5750000000000011</v>
      </c>
      <c r="S10" s="18">
        <f>L10</f>
        <v>6.4</v>
      </c>
      <c r="T10" s="18"/>
      <c r="U10" s="18">
        <f>AVERAGE(R10:T10)</f>
        <v>6.4875000000000007</v>
      </c>
      <c r="V10">
        <v>2</v>
      </c>
    </row>
    <row r="11" spans="1:22">
      <c r="A11" s="32">
        <v>39</v>
      </c>
      <c r="B11" s="31" t="s">
        <v>136</v>
      </c>
      <c r="C11" s="98" t="s">
        <v>89</v>
      </c>
      <c r="D11" s="101" t="s">
        <v>53</v>
      </c>
      <c r="E11" s="100" t="s">
        <v>214</v>
      </c>
      <c r="F11" s="1"/>
      <c r="G11" s="13"/>
      <c r="H11" s="14"/>
      <c r="I11" s="2"/>
      <c r="J11" s="1"/>
      <c r="K11" s="13"/>
      <c r="L11" s="14"/>
      <c r="M11" s="2"/>
      <c r="N11" s="1"/>
      <c r="O11" s="13"/>
      <c r="P11" s="14"/>
      <c r="Q11" s="2"/>
      <c r="R11" s="14"/>
      <c r="S11" s="14"/>
      <c r="T11" s="14"/>
      <c r="U11" s="14"/>
      <c r="V11" s="1"/>
    </row>
    <row r="12" spans="1:22">
      <c r="A12" s="32">
        <v>43</v>
      </c>
      <c r="B12" s="31" t="s">
        <v>148</v>
      </c>
      <c r="C12" s="99"/>
      <c r="D12" s="95"/>
      <c r="E12" s="95"/>
      <c r="F12" s="10">
        <v>6.5</v>
      </c>
      <c r="G12" s="10">
        <v>4.5</v>
      </c>
      <c r="H12" s="18">
        <f>(F12*0.75)+(G12*0.25)</f>
        <v>6</v>
      </c>
      <c r="I12" s="2"/>
      <c r="J12" s="10">
        <v>6.6</v>
      </c>
      <c r="K12" s="10">
        <v>7</v>
      </c>
      <c r="L12" s="18">
        <f>(J12*0.25)+(K12*0.75)</f>
        <v>6.9</v>
      </c>
      <c r="M12" s="2"/>
      <c r="N12" s="10"/>
      <c r="O12" s="10"/>
      <c r="P12" s="18">
        <f>(N12*0.25)+(O12*0.75)</f>
        <v>0</v>
      </c>
      <c r="Q12" s="2"/>
      <c r="R12" s="18">
        <f>H12</f>
        <v>6</v>
      </c>
      <c r="S12" s="18">
        <f>L12</f>
        <v>6.9</v>
      </c>
      <c r="T12" s="18"/>
      <c r="U12" s="18">
        <f>AVERAGE(R12:T12)</f>
        <v>6.45</v>
      </c>
      <c r="V12">
        <v>3</v>
      </c>
    </row>
    <row r="13" spans="1:22" ht="15">
      <c r="A13" s="32">
        <v>22</v>
      </c>
      <c r="B13" s="31" t="s">
        <v>164</v>
      </c>
      <c r="C13" s="98" t="s">
        <v>158</v>
      </c>
      <c r="D13" s="94" t="s">
        <v>159</v>
      </c>
      <c r="E13" s="53" t="s">
        <v>160</v>
      </c>
      <c r="F13" s="1"/>
      <c r="G13" s="13"/>
      <c r="H13" s="14"/>
      <c r="I13" s="2"/>
      <c r="J13" s="1"/>
      <c r="K13" s="13"/>
      <c r="L13" s="14"/>
      <c r="M13" s="2"/>
      <c r="N13" s="1"/>
      <c r="O13" s="13"/>
      <c r="P13" s="14"/>
      <c r="Q13" s="2"/>
      <c r="R13" s="14"/>
      <c r="S13" s="14"/>
      <c r="T13" s="14"/>
      <c r="U13" s="14"/>
      <c r="V13" s="1"/>
    </row>
    <row r="14" spans="1:22" ht="15">
      <c r="A14" s="32">
        <v>40</v>
      </c>
      <c r="B14" s="31" t="s">
        <v>134</v>
      </c>
      <c r="C14" s="102"/>
      <c r="D14" s="95"/>
      <c r="E14" s="54" t="s">
        <v>214</v>
      </c>
      <c r="F14" s="10">
        <v>6.8</v>
      </c>
      <c r="G14" s="10">
        <v>4.8</v>
      </c>
      <c r="H14" s="18">
        <f>(F14*0.75)+(G14*0.25)</f>
        <v>6.3</v>
      </c>
      <c r="I14" s="2"/>
      <c r="J14" s="10">
        <v>6.5</v>
      </c>
      <c r="K14" s="10">
        <v>6.2</v>
      </c>
      <c r="L14" s="18">
        <f>(J14*0.25)+(K14*0.75)</f>
        <v>6.2750000000000004</v>
      </c>
      <c r="M14" s="2"/>
      <c r="N14" s="10"/>
      <c r="O14" s="10"/>
      <c r="P14" s="18">
        <f>(N14*0.25)+(O14*0.75)</f>
        <v>0</v>
      </c>
      <c r="Q14" s="2"/>
      <c r="R14" s="18">
        <f>H14</f>
        <v>6.3</v>
      </c>
      <c r="S14" s="18">
        <f>L14</f>
        <v>6.2750000000000004</v>
      </c>
      <c r="T14" s="18"/>
      <c r="U14" s="18">
        <f>AVERAGE(R14:T14)</f>
        <v>6.2874999999999996</v>
      </c>
      <c r="V14">
        <v>4</v>
      </c>
    </row>
    <row r="15" spans="1:22">
      <c r="A15" s="32">
        <v>10</v>
      </c>
      <c r="B15" s="31" t="s">
        <v>103</v>
      </c>
      <c r="C15" s="98" t="s">
        <v>74</v>
      </c>
      <c r="D15" s="94" t="s">
        <v>75</v>
      </c>
      <c r="E15" s="96" t="s">
        <v>76</v>
      </c>
      <c r="F15" s="1"/>
      <c r="G15" s="13"/>
      <c r="H15" s="14"/>
      <c r="I15" s="2"/>
      <c r="J15" s="1"/>
      <c r="K15" s="13"/>
      <c r="L15" s="14"/>
      <c r="M15" s="2"/>
      <c r="N15" s="1"/>
      <c r="O15" s="13"/>
      <c r="P15" s="14"/>
      <c r="Q15" s="2"/>
      <c r="R15" s="14"/>
      <c r="S15" s="14"/>
      <c r="T15" s="14"/>
      <c r="U15" s="14"/>
      <c r="V15" s="1"/>
    </row>
    <row r="16" spans="1:22">
      <c r="A16" s="32">
        <v>12</v>
      </c>
      <c r="B16" s="31" t="s">
        <v>121</v>
      </c>
      <c r="C16" s="99"/>
      <c r="D16" s="95"/>
      <c r="E16" s="95"/>
      <c r="F16" s="10">
        <v>5.6</v>
      </c>
      <c r="G16" s="10">
        <v>4.7</v>
      </c>
      <c r="H16" s="18">
        <f>(F16*0.75)+(G16*0.25)</f>
        <v>5.3749999999999991</v>
      </c>
      <c r="I16" s="2"/>
      <c r="J16" s="10">
        <v>6.4</v>
      </c>
      <c r="K16" s="10">
        <v>4.5</v>
      </c>
      <c r="L16" s="18">
        <f>(J16*0.25)+(K16*0.75)</f>
        <v>4.9749999999999996</v>
      </c>
      <c r="M16" s="2"/>
      <c r="N16" s="10"/>
      <c r="O16" s="10"/>
      <c r="P16" s="18">
        <f>(N16*0.25)+(O16*0.75)</f>
        <v>0</v>
      </c>
      <c r="Q16" s="2"/>
      <c r="R16" s="18">
        <f>H16</f>
        <v>5.3749999999999991</v>
      </c>
      <c r="S16" s="18">
        <f>L16</f>
        <v>4.9749999999999996</v>
      </c>
      <c r="T16" s="18"/>
      <c r="U16" s="18">
        <f>AVERAGE(R16:T16)</f>
        <v>5.1749999999999989</v>
      </c>
      <c r="V16">
        <v>5</v>
      </c>
    </row>
    <row r="17" spans="1:22">
      <c r="A17" s="32">
        <v>1</v>
      </c>
      <c r="B17" s="31" t="s">
        <v>215</v>
      </c>
      <c r="C17" s="98" t="s">
        <v>152</v>
      </c>
      <c r="D17" s="97" t="s">
        <v>153</v>
      </c>
      <c r="E17" s="55" t="s">
        <v>72</v>
      </c>
      <c r="F17" s="1"/>
      <c r="G17" s="13"/>
      <c r="H17" s="14"/>
      <c r="I17" s="2"/>
      <c r="J17" s="1"/>
      <c r="K17" s="13"/>
      <c r="L17" s="14"/>
      <c r="M17" s="2"/>
      <c r="N17" s="1"/>
      <c r="O17" s="13"/>
      <c r="P17" s="14"/>
      <c r="Q17" s="2"/>
      <c r="R17" s="14"/>
      <c r="S17" s="14"/>
      <c r="T17" s="14"/>
      <c r="U17" s="14"/>
      <c r="V17" s="1"/>
    </row>
    <row r="18" spans="1:22">
      <c r="A18" s="32">
        <v>3</v>
      </c>
      <c r="B18" s="31" t="s">
        <v>113</v>
      </c>
      <c r="C18" s="95"/>
      <c r="D18" s="95"/>
      <c r="E18" s="34" t="s">
        <v>67</v>
      </c>
      <c r="F18" s="10">
        <v>3.5</v>
      </c>
      <c r="G18" s="10">
        <v>4</v>
      </c>
      <c r="H18" s="18">
        <f>(F18*0.75)+(G18*0.25)</f>
        <v>3.625</v>
      </c>
      <c r="I18" s="2"/>
      <c r="J18" s="10">
        <v>6.3</v>
      </c>
      <c r="K18" s="10">
        <v>5.8</v>
      </c>
      <c r="L18" s="18">
        <f>(J18*0.25)+(K18*0.75)</f>
        <v>5.9249999999999998</v>
      </c>
      <c r="M18" s="2"/>
      <c r="N18" s="10"/>
      <c r="O18" s="10"/>
      <c r="P18" s="18">
        <f>(N18*0.25)+(O18*0.75)</f>
        <v>0</v>
      </c>
      <c r="Q18" s="2"/>
      <c r="R18" s="18">
        <f>H18</f>
        <v>3.625</v>
      </c>
      <c r="S18" s="18">
        <f>L18</f>
        <v>5.9249999999999998</v>
      </c>
      <c r="T18" s="18"/>
      <c r="U18" s="18">
        <f>AVERAGE(R18:T18)</f>
        <v>4.7750000000000004</v>
      </c>
      <c r="V18">
        <v>6</v>
      </c>
    </row>
    <row r="21" spans="1:22">
      <c r="E21" s="30"/>
      <c r="F21" s="26"/>
      <c r="G21" s="26"/>
      <c r="H21" s="25"/>
      <c r="I21" s="30"/>
      <c r="J21" s="26"/>
      <c r="K21" s="26"/>
      <c r="L21" s="25"/>
      <c r="M21" s="30"/>
      <c r="N21" s="26"/>
      <c r="O21" s="26"/>
      <c r="P21" s="25"/>
      <c r="Q21" s="30"/>
      <c r="R21" s="18"/>
      <c r="S21" s="18"/>
      <c r="T21" s="18"/>
      <c r="U21" s="18"/>
    </row>
    <row r="22" spans="1:22" s="30" customFormat="1">
      <c r="F22" s="26"/>
      <c r="G22" s="26"/>
      <c r="H22" s="25"/>
      <c r="J22" s="26"/>
      <c r="K22" s="26"/>
      <c r="L22" s="25"/>
      <c r="N22" s="26"/>
      <c r="O22" s="26"/>
      <c r="P22" s="25"/>
      <c r="R22" s="25"/>
      <c r="S22" s="25"/>
      <c r="T22" s="25"/>
      <c r="U22" s="25"/>
    </row>
    <row r="23" spans="1:22">
      <c r="B23" s="20"/>
    </row>
  </sheetData>
  <mergeCells count="17">
    <mergeCell ref="C15:C16"/>
    <mergeCell ref="C17:C18"/>
    <mergeCell ref="C9:C10"/>
    <mergeCell ref="C13:C14"/>
    <mergeCell ref="C7:C8"/>
    <mergeCell ref="E7:E8"/>
    <mergeCell ref="C11:C12"/>
    <mergeCell ref="E9:E10"/>
    <mergeCell ref="E11:E12"/>
    <mergeCell ref="D7:D8"/>
    <mergeCell ref="D11:D12"/>
    <mergeCell ref="D9:D10"/>
    <mergeCell ref="D15:D16"/>
    <mergeCell ref="R4:T4"/>
    <mergeCell ref="D13:D14"/>
    <mergeCell ref="E15:E16"/>
    <mergeCell ref="D17:D18"/>
  </mergeCells>
  <pageMargins left="0.75" right="0.75" top="1" bottom="1" header="0.5" footer="0.5"/>
  <pageSetup paperSize="9" orientation="landscape" horizontalDpi="300" verticalDpi="300" r:id="rId1"/>
  <headerFooter alignWithMargins="0">
    <oddFooter>&amp;L&amp;A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8"/>
  <sheetViews>
    <sheetView workbookViewId="0"/>
  </sheetViews>
  <sheetFormatPr defaultRowHeight="12.75"/>
  <cols>
    <col min="1" max="1" width="5.5703125" customWidth="1"/>
    <col min="2" max="2" width="22.85546875" customWidth="1"/>
    <col min="3" max="3" width="19.28515625" customWidth="1"/>
    <col min="4" max="4" width="15.5703125" customWidth="1"/>
    <col min="5" max="5" width="14.85546875" customWidth="1"/>
    <col min="6" max="7" width="5.7109375" customWidth="1"/>
    <col min="8" max="8" width="6.7109375" customWidth="1"/>
    <col min="9" max="9" width="3.140625" customWidth="1"/>
    <col min="10" max="11" width="5.7109375" customWidth="1"/>
    <col min="12" max="12" width="6.7109375" customWidth="1"/>
    <col min="13" max="13" width="3.140625" customWidth="1"/>
    <col min="14" max="15" width="5.7109375" customWidth="1"/>
    <col min="16" max="16" width="6.7109375" customWidth="1"/>
    <col min="17" max="17" width="3.140625" customWidth="1"/>
    <col min="18" max="21" width="8.7109375" customWidth="1"/>
    <col min="22" max="22" width="11.42578125" customWidth="1"/>
  </cols>
  <sheetData>
    <row r="1" spans="1:22">
      <c r="A1" t="s">
        <v>0</v>
      </c>
      <c r="D1" t="s">
        <v>1</v>
      </c>
      <c r="E1" t="s">
        <v>2</v>
      </c>
      <c r="F1" t="s">
        <v>1</v>
      </c>
      <c r="H1" s="86" t="str">
        <f>E1</f>
        <v>Chris Wicks</v>
      </c>
      <c r="I1" s="2"/>
      <c r="J1" t="s">
        <v>3</v>
      </c>
      <c r="L1" s="86" t="str">
        <f>E2</f>
        <v>Krystle Lander</v>
      </c>
      <c r="M1" s="3"/>
      <c r="N1" t="s">
        <v>4</v>
      </c>
      <c r="P1" s="86">
        <f>E3</f>
        <v>0</v>
      </c>
      <c r="Q1" s="2"/>
      <c r="V1" s="4">
        <f ca="1">NOW()</f>
        <v>42374.372500810183</v>
      </c>
    </row>
    <row r="2" spans="1:22">
      <c r="A2" s="5" t="s">
        <v>5</v>
      </c>
      <c r="D2" t="s">
        <v>3</v>
      </c>
      <c r="E2" t="s">
        <v>110</v>
      </c>
      <c r="I2" s="2"/>
      <c r="M2" s="3"/>
      <c r="Q2" s="2"/>
      <c r="V2" s="6">
        <f ca="1">NOW()</f>
        <v>42374.372500810183</v>
      </c>
    </row>
    <row r="3" spans="1:22">
      <c r="A3" s="19" t="s">
        <v>216</v>
      </c>
      <c r="C3" t="s">
        <v>217</v>
      </c>
      <c r="D3" t="s">
        <v>4</v>
      </c>
      <c r="I3" s="2"/>
      <c r="M3" s="3"/>
      <c r="Q3" s="2"/>
    </row>
    <row r="4" spans="1:22">
      <c r="F4" s="85"/>
      <c r="G4" s="85"/>
      <c r="H4" s="85" t="s">
        <v>61</v>
      </c>
      <c r="I4" s="2"/>
      <c r="J4" s="85"/>
      <c r="K4" s="85"/>
      <c r="L4" s="85" t="s">
        <v>61</v>
      </c>
      <c r="M4" s="2"/>
      <c r="N4" s="85"/>
      <c r="O4" s="85"/>
      <c r="P4" s="85" t="s">
        <v>61</v>
      </c>
      <c r="Q4" s="2"/>
      <c r="R4" s="90" t="s">
        <v>16</v>
      </c>
      <c r="S4" s="90"/>
      <c r="T4" s="90"/>
      <c r="U4" s="85" t="s">
        <v>59</v>
      </c>
    </row>
    <row r="5" spans="1:22" s="22" customFormat="1">
      <c r="A5" s="85" t="s">
        <v>19</v>
      </c>
      <c r="B5" s="85" t="s">
        <v>20</v>
      </c>
      <c r="C5" s="85" t="s">
        <v>21</v>
      </c>
      <c r="D5" s="85" t="s">
        <v>22</v>
      </c>
      <c r="E5" s="85" t="s">
        <v>23</v>
      </c>
      <c r="F5" s="9" t="s">
        <v>41</v>
      </c>
      <c r="G5" s="9" t="s">
        <v>42</v>
      </c>
      <c r="H5" s="85" t="s">
        <v>45</v>
      </c>
      <c r="I5" s="8"/>
      <c r="J5" s="9" t="s">
        <v>41</v>
      </c>
      <c r="K5" s="9" t="s">
        <v>42</v>
      </c>
      <c r="L5" s="85" t="s">
        <v>45</v>
      </c>
      <c r="M5" s="8"/>
      <c r="N5" s="9" t="s">
        <v>41</v>
      </c>
      <c r="O5" s="9" t="s">
        <v>42</v>
      </c>
      <c r="P5" s="85" t="s">
        <v>45</v>
      </c>
      <c r="Q5" s="8"/>
      <c r="R5" s="85" t="s">
        <v>46</v>
      </c>
      <c r="S5" s="85" t="s">
        <v>47</v>
      </c>
      <c r="T5" s="85" t="s">
        <v>48</v>
      </c>
      <c r="U5" s="85" t="s">
        <v>34</v>
      </c>
      <c r="V5" s="85" t="s">
        <v>49</v>
      </c>
    </row>
    <row r="6" spans="1:22">
      <c r="I6" s="2"/>
      <c r="M6" s="2"/>
      <c r="Q6" s="2"/>
    </row>
    <row r="7" spans="1:22">
      <c r="A7" s="32">
        <v>18</v>
      </c>
      <c r="B7" s="31" t="s">
        <v>165</v>
      </c>
      <c r="C7" s="103" t="s">
        <v>115</v>
      </c>
      <c r="D7" s="94" t="s">
        <v>75</v>
      </c>
      <c r="E7" s="96" t="s">
        <v>76</v>
      </c>
      <c r="F7" s="1"/>
      <c r="G7" s="13"/>
      <c r="H7" s="14"/>
      <c r="I7" s="2"/>
      <c r="J7" s="1"/>
      <c r="K7" s="13"/>
      <c r="L7" s="14"/>
      <c r="M7" s="2"/>
      <c r="N7" s="1"/>
      <c r="O7" s="13"/>
      <c r="P7" s="14"/>
      <c r="Q7" s="2"/>
      <c r="R7" s="14"/>
      <c r="S7" s="14"/>
      <c r="T7" s="14"/>
      <c r="U7" s="14"/>
      <c r="V7" s="1"/>
    </row>
    <row r="8" spans="1:22">
      <c r="A8" s="32">
        <v>15</v>
      </c>
      <c r="B8" s="31" t="s">
        <v>139</v>
      </c>
      <c r="C8" s="95"/>
      <c r="D8" s="95"/>
      <c r="E8" s="95"/>
      <c r="F8" s="10">
        <v>7.4</v>
      </c>
      <c r="G8" s="10">
        <v>5.2</v>
      </c>
      <c r="H8" s="18">
        <f>(F8*0.75)+(G8*0.25)</f>
        <v>6.8500000000000005</v>
      </c>
      <c r="I8" s="2"/>
      <c r="J8" s="10">
        <v>6.4</v>
      </c>
      <c r="K8" s="10">
        <v>5.8</v>
      </c>
      <c r="L8" s="18">
        <f>(J8*0.25)+(K8*0.75)</f>
        <v>5.9499999999999993</v>
      </c>
      <c r="M8" s="2"/>
      <c r="N8" s="10"/>
      <c r="O8" s="10"/>
      <c r="P8" s="18">
        <f>(N8*0.25)+(O8*0.75)</f>
        <v>0</v>
      </c>
      <c r="Q8" s="2"/>
      <c r="R8" s="18">
        <f>H8</f>
        <v>6.8500000000000005</v>
      </c>
      <c r="S8" s="18">
        <f>L8</f>
        <v>5.9499999999999993</v>
      </c>
      <c r="T8" s="18"/>
      <c r="U8" s="18">
        <f>AVERAGE(R8:T8)</f>
        <v>6.4</v>
      </c>
      <c r="V8">
        <v>1</v>
      </c>
    </row>
    <row r="9" spans="1:22">
      <c r="A9" s="32">
        <v>35</v>
      </c>
      <c r="B9" s="44" t="s">
        <v>92</v>
      </c>
      <c r="C9" s="103" t="s">
        <v>218</v>
      </c>
      <c r="D9" s="97" t="s">
        <v>219</v>
      </c>
      <c r="E9" s="110" t="s">
        <v>209</v>
      </c>
      <c r="F9" s="1"/>
      <c r="G9" s="13"/>
      <c r="H9" s="14"/>
      <c r="I9" s="2"/>
      <c r="J9" s="1"/>
      <c r="K9" s="13"/>
      <c r="L9" s="14"/>
      <c r="M9" s="2"/>
      <c r="N9" s="1"/>
      <c r="O9" s="13"/>
      <c r="P9" s="14"/>
      <c r="Q9" s="2"/>
      <c r="R9" s="14"/>
      <c r="S9" s="14"/>
      <c r="T9" s="14"/>
      <c r="U9" s="14"/>
      <c r="V9" s="1"/>
    </row>
    <row r="10" spans="1:22">
      <c r="A10" s="32">
        <v>36</v>
      </c>
      <c r="B10" s="31" t="s">
        <v>181</v>
      </c>
      <c r="C10" s="95"/>
      <c r="D10" s="95"/>
      <c r="E10" s="95"/>
      <c r="F10" s="10">
        <v>7.3</v>
      </c>
      <c r="G10" s="10">
        <v>5.0999999999999996</v>
      </c>
      <c r="H10" s="18">
        <f>(F10*0.75)+(G10*0.25)</f>
        <v>6.75</v>
      </c>
      <c r="I10" s="2"/>
      <c r="J10" s="10">
        <v>6</v>
      </c>
      <c r="K10" s="10">
        <v>6</v>
      </c>
      <c r="L10" s="18">
        <f>(J10*0.25)+(K10*0.75)</f>
        <v>6</v>
      </c>
      <c r="M10" s="2"/>
      <c r="N10" s="10"/>
      <c r="O10" s="10"/>
      <c r="P10" s="18">
        <f>(N10*0.25)+(O10*0.75)</f>
        <v>0</v>
      </c>
      <c r="Q10" s="2"/>
      <c r="R10" s="18">
        <f>H10</f>
        <v>6.75</v>
      </c>
      <c r="S10" s="18">
        <f>L10</f>
        <v>6</v>
      </c>
      <c r="T10" s="18"/>
      <c r="U10" s="18">
        <f>AVERAGE(R10:T10)</f>
        <v>6.375</v>
      </c>
      <c r="V10">
        <v>2</v>
      </c>
    </row>
    <row r="11" spans="1:22">
      <c r="A11" s="32">
        <v>28</v>
      </c>
      <c r="B11" s="31" t="s">
        <v>143</v>
      </c>
      <c r="C11" s="106" t="s">
        <v>152</v>
      </c>
      <c r="D11" s="108" t="s">
        <v>153</v>
      </c>
      <c r="E11" s="94" t="s">
        <v>54</v>
      </c>
      <c r="F11" s="1"/>
      <c r="G11" s="13"/>
      <c r="H11" s="14"/>
      <c r="I11" s="2"/>
      <c r="J11" s="1"/>
      <c r="K11" s="13"/>
      <c r="L11" s="14"/>
      <c r="M11" s="2"/>
      <c r="N11" s="1"/>
      <c r="O11" s="13"/>
      <c r="P11" s="14"/>
      <c r="Q11" s="2"/>
      <c r="R11" s="14"/>
      <c r="S11" s="14"/>
      <c r="T11" s="14"/>
      <c r="U11" s="14"/>
      <c r="V11" s="1"/>
    </row>
    <row r="12" spans="1:22">
      <c r="A12" s="32">
        <v>29</v>
      </c>
      <c r="B12" s="31" t="s">
        <v>140</v>
      </c>
      <c r="C12" s="107"/>
      <c r="D12" s="95"/>
      <c r="E12" s="95"/>
      <c r="F12" s="10">
        <v>6.9</v>
      </c>
      <c r="G12" s="10">
        <v>5.3</v>
      </c>
      <c r="H12" s="18">
        <f>(F12*0.75)+(G12*0.25)</f>
        <v>6.5000000000000009</v>
      </c>
      <c r="I12" s="2"/>
      <c r="J12" s="10">
        <v>6.7</v>
      </c>
      <c r="K12" s="10">
        <v>5.9</v>
      </c>
      <c r="L12" s="18">
        <f>(J12*0.25)+(K12*0.75)</f>
        <v>6.1000000000000005</v>
      </c>
      <c r="M12" s="2"/>
      <c r="N12" s="10"/>
      <c r="O12" s="10"/>
      <c r="P12" s="18">
        <f>(N12*0.25)+(O12*0.75)</f>
        <v>0</v>
      </c>
      <c r="Q12" s="2"/>
      <c r="R12" s="18">
        <f>H12</f>
        <v>6.5000000000000009</v>
      </c>
      <c r="S12" s="18">
        <f>L12</f>
        <v>6.1000000000000005</v>
      </c>
      <c r="T12" s="18"/>
      <c r="U12" s="18">
        <f>AVERAGE(R12:T12)</f>
        <v>6.3000000000000007</v>
      </c>
      <c r="V12">
        <v>3</v>
      </c>
    </row>
    <row r="13" spans="1:22">
      <c r="A13" s="32">
        <v>7</v>
      </c>
      <c r="B13" s="31" t="s">
        <v>117</v>
      </c>
      <c r="C13" s="103" t="s">
        <v>107</v>
      </c>
      <c r="D13" s="104" t="s">
        <v>80</v>
      </c>
      <c r="E13" s="97" t="s">
        <v>81</v>
      </c>
      <c r="F13" s="1"/>
      <c r="G13" s="13"/>
      <c r="H13" s="14"/>
      <c r="I13" s="2"/>
      <c r="J13" s="1"/>
      <c r="K13" s="13"/>
      <c r="L13" s="14"/>
      <c r="M13" s="2"/>
      <c r="N13" s="1"/>
      <c r="O13" s="13"/>
      <c r="P13" s="14"/>
      <c r="Q13" s="2"/>
      <c r="R13" s="14"/>
      <c r="S13" s="14"/>
      <c r="T13" s="14"/>
      <c r="U13" s="14"/>
      <c r="V13" s="1"/>
    </row>
    <row r="14" spans="1:22">
      <c r="A14" s="32">
        <v>6</v>
      </c>
      <c r="B14" s="31" t="s">
        <v>96</v>
      </c>
      <c r="C14" s="95"/>
      <c r="D14" s="105"/>
      <c r="E14" s="95"/>
      <c r="F14" s="10">
        <v>7.1</v>
      </c>
      <c r="G14" s="10">
        <v>5.5</v>
      </c>
      <c r="H14" s="18">
        <f>(F14*0.75)+(G14*0.25)</f>
        <v>6.6999999999999993</v>
      </c>
      <c r="I14" s="2"/>
      <c r="J14" s="10">
        <v>6.1</v>
      </c>
      <c r="K14" s="10">
        <v>5.2</v>
      </c>
      <c r="L14" s="18">
        <f>(J14*0.25)+(K14*0.75)</f>
        <v>5.4250000000000007</v>
      </c>
      <c r="M14" s="2"/>
      <c r="N14" s="10"/>
      <c r="O14" s="10"/>
      <c r="P14" s="18">
        <f>(N14*0.25)+(O14*0.75)</f>
        <v>0</v>
      </c>
      <c r="Q14" s="2"/>
      <c r="R14" s="18">
        <f>H14</f>
        <v>6.6999999999999993</v>
      </c>
      <c r="S14" s="18">
        <f>L14</f>
        <v>5.4250000000000007</v>
      </c>
      <c r="T14" s="18"/>
      <c r="U14" s="18">
        <f>AVERAGE(R14:T14)</f>
        <v>6.0625</v>
      </c>
      <c r="V14">
        <v>4</v>
      </c>
    </row>
    <row r="15" spans="1:22">
      <c r="A15" s="32">
        <v>60</v>
      </c>
      <c r="B15" s="31" t="s">
        <v>203</v>
      </c>
      <c r="C15" s="103" t="s">
        <v>101</v>
      </c>
      <c r="D15" s="104" t="s">
        <v>102</v>
      </c>
      <c r="E15" s="109" t="s">
        <v>67</v>
      </c>
      <c r="F15" s="1"/>
      <c r="G15" s="13"/>
      <c r="H15" s="14"/>
      <c r="I15" s="2"/>
      <c r="J15" s="1"/>
      <c r="K15" s="13"/>
      <c r="L15" s="14"/>
      <c r="M15" s="2"/>
      <c r="N15" s="1"/>
      <c r="O15" s="13"/>
      <c r="P15" s="14"/>
      <c r="Q15" s="2"/>
      <c r="R15" s="14"/>
      <c r="S15" s="14"/>
      <c r="T15" s="14"/>
      <c r="U15" s="14"/>
      <c r="V15" s="1"/>
    </row>
    <row r="16" spans="1:22">
      <c r="A16" s="32">
        <v>53</v>
      </c>
      <c r="B16" s="31" t="s">
        <v>100</v>
      </c>
      <c r="C16" s="95"/>
      <c r="D16" s="105"/>
      <c r="E16" s="95"/>
      <c r="F16" s="10">
        <v>7.1</v>
      </c>
      <c r="G16" s="10">
        <v>5.8</v>
      </c>
      <c r="H16" s="18">
        <f>(F16*0.75)+(G16*0.25)</f>
        <v>6.7749999999999995</v>
      </c>
      <c r="I16" s="2"/>
      <c r="J16" s="10">
        <v>6</v>
      </c>
      <c r="K16" s="10">
        <v>4.9000000000000004</v>
      </c>
      <c r="L16" s="18">
        <f>(J16*0.25)+(K16*0.75)</f>
        <v>5.1750000000000007</v>
      </c>
      <c r="M16" s="2"/>
      <c r="N16" s="10"/>
      <c r="O16" s="10"/>
      <c r="P16" s="18">
        <f>(N16*0.25)+(O16*0.75)</f>
        <v>0</v>
      </c>
      <c r="Q16" s="2"/>
      <c r="R16" s="18">
        <f>H16</f>
        <v>6.7749999999999995</v>
      </c>
      <c r="S16" s="18">
        <f>L16</f>
        <v>5.1750000000000007</v>
      </c>
      <c r="T16" s="18"/>
      <c r="U16" s="18">
        <f>AVERAGE(R16:T16)</f>
        <v>5.9749999999999996</v>
      </c>
      <c r="V16">
        <v>5</v>
      </c>
    </row>
    <row r="17" spans="1:22">
      <c r="A17" s="32">
        <v>5</v>
      </c>
      <c r="B17" s="31" t="s">
        <v>106</v>
      </c>
      <c r="C17" s="103" t="s">
        <v>107</v>
      </c>
      <c r="D17" s="104" t="s">
        <v>80</v>
      </c>
      <c r="E17" s="97" t="s">
        <v>81</v>
      </c>
      <c r="F17" s="1"/>
      <c r="G17" s="13"/>
      <c r="H17" s="14"/>
      <c r="I17" s="2"/>
      <c r="J17" s="1"/>
      <c r="K17" s="13"/>
      <c r="L17" s="14"/>
      <c r="M17" s="2"/>
      <c r="N17" s="1"/>
      <c r="O17" s="13"/>
      <c r="P17" s="14"/>
      <c r="Q17" s="2"/>
      <c r="R17" s="14"/>
      <c r="S17" s="14"/>
      <c r="T17" s="14"/>
      <c r="U17" s="14"/>
      <c r="V17" s="1"/>
    </row>
    <row r="18" spans="1:22">
      <c r="A18" s="32">
        <v>4</v>
      </c>
      <c r="B18" s="31" t="s">
        <v>78</v>
      </c>
      <c r="C18" s="95"/>
      <c r="D18" s="105"/>
      <c r="E18" s="95"/>
      <c r="F18" s="10">
        <v>6.6</v>
      </c>
      <c r="G18" s="10">
        <v>5.4</v>
      </c>
      <c r="H18" s="18">
        <f>(F18*0.75)+(G18*0.25)</f>
        <v>6.2999999999999989</v>
      </c>
      <c r="I18" s="2"/>
      <c r="J18" s="10">
        <v>6</v>
      </c>
      <c r="K18" s="10">
        <v>5.5</v>
      </c>
      <c r="L18" s="18">
        <f>(J18*0.25)+(K18*0.75)</f>
        <v>5.625</v>
      </c>
      <c r="M18" s="2"/>
      <c r="N18" s="10"/>
      <c r="O18" s="10"/>
      <c r="P18" s="18">
        <f>(N18*0.25)+(O18*0.75)</f>
        <v>0</v>
      </c>
      <c r="Q18" s="2"/>
      <c r="R18" s="18">
        <f>H18</f>
        <v>6.2999999999999989</v>
      </c>
      <c r="S18" s="18">
        <f>L18</f>
        <v>5.625</v>
      </c>
      <c r="T18" s="18"/>
      <c r="U18" s="18">
        <f>AVERAGE(R18:T18)</f>
        <v>5.9624999999999995</v>
      </c>
      <c r="V18">
        <v>6</v>
      </c>
    </row>
    <row r="19" spans="1:22">
      <c r="A19" s="32">
        <v>17</v>
      </c>
      <c r="B19" s="31" t="s">
        <v>141</v>
      </c>
      <c r="C19" s="103" t="s">
        <v>115</v>
      </c>
      <c r="D19" s="94" t="s">
        <v>75</v>
      </c>
      <c r="E19" s="96" t="s">
        <v>76</v>
      </c>
      <c r="F19" s="1"/>
      <c r="G19" s="13"/>
      <c r="H19" s="14"/>
      <c r="I19" s="2"/>
      <c r="J19" s="1"/>
      <c r="K19" s="13"/>
      <c r="L19" s="14"/>
      <c r="M19" s="2"/>
      <c r="N19" s="1"/>
      <c r="O19" s="13"/>
      <c r="P19" s="14"/>
      <c r="Q19" s="2"/>
      <c r="R19" s="14"/>
      <c r="S19" s="14"/>
      <c r="T19" s="14"/>
      <c r="U19" s="14"/>
      <c r="V19" s="1"/>
    </row>
    <row r="20" spans="1:22">
      <c r="A20" s="32">
        <v>19</v>
      </c>
      <c r="B20" s="31" t="s">
        <v>155</v>
      </c>
      <c r="C20" s="95"/>
      <c r="D20" s="95"/>
      <c r="E20" s="95"/>
      <c r="F20" s="10">
        <v>6.9</v>
      </c>
      <c r="G20" s="10">
        <v>4.4000000000000004</v>
      </c>
      <c r="H20" s="18">
        <f>(F20*0.75)+(G20*0.25)</f>
        <v>6.2750000000000004</v>
      </c>
      <c r="I20" s="2"/>
      <c r="J20" s="10">
        <v>6.5</v>
      </c>
      <c r="K20" s="10">
        <v>4.5999999999999996</v>
      </c>
      <c r="L20" s="18">
        <f>(J20*0.25)+(K20*0.75)</f>
        <v>5.0749999999999993</v>
      </c>
      <c r="M20" s="2"/>
      <c r="N20" s="10"/>
      <c r="O20" s="10"/>
      <c r="P20" s="18">
        <f>(N20*0.25)+(O20*0.75)</f>
        <v>0</v>
      </c>
      <c r="Q20" s="2"/>
      <c r="R20" s="18">
        <f>H20</f>
        <v>6.2750000000000004</v>
      </c>
      <c r="S20" s="18">
        <f>L20</f>
        <v>5.0749999999999993</v>
      </c>
      <c r="T20" s="18"/>
      <c r="U20" s="18">
        <f>AVERAGE(R20:T20)</f>
        <v>5.6749999999999998</v>
      </c>
    </row>
    <row r="25" spans="1:22">
      <c r="F25" s="26"/>
      <c r="G25" s="26"/>
      <c r="H25" s="25"/>
      <c r="I25" s="30"/>
      <c r="J25" s="26"/>
      <c r="K25" s="26"/>
      <c r="L25" s="25"/>
      <c r="M25" s="30"/>
      <c r="N25" s="26"/>
      <c r="O25" s="26"/>
      <c r="P25" s="25"/>
      <c r="Q25" s="30"/>
      <c r="R25" s="18"/>
      <c r="S25" s="18"/>
      <c r="T25" s="18"/>
      <c r="U25" s="18"/>
    </row>
    <row r="26" spans="1:22">
      <c r="B26" s="19"/>
    </row>
    <row r="28" spans="1:22">
      <c r="B28" s="20"/>
    </row>
  </sheetData>
  <mergeCells count="22">
    <mergeCell ref="C11:C12"/>
    <mergeCell ref="D11:D12"/>
    <mergeCell ref="E11:E12"/>
    <mergeCell ref="R4:T4"/>
    <mergeCell ref="C15:C16"/>
    <mergeCell ref="D15:D16"/>
    <mergeCell ref="E15:E16"/>
    <mergeCell ref="C13:C14"/>
    <mergeCell ref="D13:D14"/>
    <mergeCell ref="E13:E14"/>
    <mergeCell ref="C7:C8"/>
    <mergeCell ref="D7:D8"/>
    <mergeCell ref="E7:E8"/>
    <mergeCell ref="C9:C10"/>
    <mergeCell ref="D9:D10"/>
    <mergeCell ref="E9:E10"/>
    <mergeCell ref="C19:C20"/>
    <mergeCell ref="D19:D20"/>
    <mergeCell ref="E19:E20"/>
    <mergeCell ref="C17:C18"/>
    <mergeCell ref="D17:D18"/>
    <mergeCell ref="E17:E18"/>
  </mergeCells>
  <pageMargins left="0.75" right="0.75" top="1" bottom="1" header="0.5" footer="0.5"/>
  <pageSetup paperSize="9" orientation="landscape" horizontalDpi="300" verticalDpi="300" r:id="rId1"/>
  <headerFooter alignWithMargins="0">
    <oddFooter>&amp;L&amp;A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"/>
  <sheetViews>
    <sheetView workbookViewId="0"/>
  </sheetViews>
  <sheetFormatPr defaultRowHeight="12.75"/>
  <cols>
    <col min="1" max="1" width="5.5703125" customWidth="1"/>
    <col min="2" max="2" width="19.5703125" customWidth="1"/>
    <col min="3" max="3" width="21.42578125" customWidth="1"/>
    <col min="4" max="5" width="5.7109375" customWidth="1"/>
    <col min="6" max="6" width="6.7109375" customWidth="1"/>
    <col min="7" max="7" width="3.140625" customWidth="1"/>
    <col min="8" max="9" width="5.7109375" customWidth="1"/>
    <col min="10" max="10" width="6.7109375" customWidth="1"/>
    <col min="11" max="11" width="3.140625" customWidth="1"/>
    <col min="12" max="13" width="5.7109375" customWidth="1"/>
    <col min="14" max="14" width="6.7109375" customWidth="1"/>
    <col min="15" max="15" width="3.140625" customWidth="1"/>
    <col min="16" max="18" width="6.7109375" customWidth="1"/>
    <col min="19" max="19" width="10.7109375" customWidth="1"/>
    <col min="20" max="20" width="11.42578125" customWidth="1"/>
  </cols>
  <sheetData>
    <row r="1" spans="1:20">
      <c r="A1" t="s">
        <v>0</v>
      </c>
      <c r="D1" t="s">
        <v>1</v>
      </c>
      <c r="F1" s="86" t="s">
        <v>220</v>
      </c>
      <c r="G1" s="2"/>
      <c r="H1" t="s">
        <v>3</v>
      </c>
      <c r="J1" s="86"/>
      <c r="K1" s="3"/>
      <c r="L1" t="s">
        <v>4</v>
      </c>
      <c r="N1" s="86"/>
      <c r="O1" s="2"/>
      <c r="T1" s="4">
        <f ca="1">NOW()</f>
        <v>42374.372500810183</v>
      </c>
    </row>
    <row r="2" spans="1:20">
      <c r="A2" s="5" t="s">
        <v>5</v>
      </c>
      <c r="G2" s="2"/>
      <c r="K2" s="3"/>
      <c r="O2" s="2"/>
      <c r="T2" s="6">
        <f ca="1">NOW()</f>
        <v>42374.372500810183</v>
      </c>
    </row>
    <row r="3" spans="1:20">
      <c r="A3" s="19" t="s">
        <v>221</v>
      </c>
      <c r="C3" t="s">
        <v>222</v>
      </c>
      <c r="G3" s="2"/>
      <c r="K3" s="3"/>
      <c r="O3" s="2"/>
    </row>
    <row r="4" spans="1:20">
      <c r="A4" t="s">
        <v>223</v>
      </c>
      <c r="D4" s="85"/>
      <c r="E4" s="85"/>
      <c r="F4" s="85" t="s">
        <v>61</v>
      </c>
      <c r="G4" s="2"/>
      <c r="H4" s="85"/>
      <c r="I4" s="85"/>
      <c r="J4" s="85" t="s">
        <v>61</v>
      </c>
      <c r="K4" s="2"/>
      <c r="L4" s="85"/>
      <c r="M4" s="85"/>
      <c r="N4" s="85" t="s">
        <v>61</v>
      </c>
      <c r="O4" s="2"/>
      <c r="P4" s="90" t="s">
        <v>16</v>
      </c>
      <c r="Q4" s="90"/>
      <c r="R4" s="90"/>
      <c r="S4" s="85" t="s">
        <v>59</v>
      </c>
    </row>
    <row r="5" spans="1:20" s="22" customFormat="1">
      <c r="A5" s="85" t="s">
        <v>19</v>
      </c>
      <c r="B5" s="85" t="s">
        <v>20</v>
      </c>
      <c r="C5" s="85" t="s">
        <v>23</v>
      </c>
      <c r="D5" s="85" t="s">
        <v>44</v>
      </c>
      <c r="E5" s="85" t="s">
        <v>42</v>
      </c>
      <c r="F5" s="85" t="s">
        <v>45</v>
      </c>
      <c r="G5" s="8"/>
      <c r="H5" s="85" t="s">
        <v>44</v>
      </c>
      <c r="I5" s="85" t="s">
        <v>42</v>
      </c>
      <c r="J5" s="85" t="s">
        <v>45</v>
      </c>
      <c r="K5" s="8"/>
      <c r="L5" s="85" t="s">
        <v>44</v>
      </c>
      <c r="M5" s="85" t="s">
        <v>42</v>
      </c>
      <c r="N5" s="85" t="s">
        <v>45</v>
      </c>
      <c r="O5" s="8"/>
      <c r="P5" s="85" t="s">
        <v>46</v>
      </c>
      <c r="Q5" s="85" t="s">
        <v>47</v>
      </c>
      <c r="R5" s="85" t="s">
        <v>48</v>
      </c>
      <c r="S5" s="85" t="s">
        <v>34</v>
      </c>
      <c r="T5" s="85" t="s">
        <v>49</v>
      </c>
    </row>
    <row r="6" spans="1:20">
      <c r="G6" s="2"/>
      <c r="K6" s="2"/>
      <c r="O6" s="2"/>
    </row>
    <row r="7" spans="1:20" ht="15">
      <c r="A7" s="32">
        <v>2</v>
      </c>
      <c r="B7" s="31" t="s">
        <v>168</v>
      </c>
      <c r="C7" s="59" t="s">
        <v>72</v>
      </c>
      <c r="D7" s="10">
        <v>7.5</v>
      </c>
      <c r="E7" s="10">
        <v>6.6</v>
      </c>
      <c r="F7" s="18">
        <f t="shared" ref="F7:F25" si="0">(D7*0.75)+(E7*0.25)</f>
        <v>7.2750000000000004</v>
      </c>
      <c r="G7" s="2"/>
      <c r="H7" s="10"/>
      <c r="I7" s="10"/>
      <c r="J7" s="18">
        <f t="shared" ref="J7:J25" si="1">(H7*0.75)+(I7*0.25)</f>
        <v>0</v>
      </c>
      <c r="K7" s="2"/>
      <c r="L7" s="10"/>
      <c r="M7" s="10"/>
      <c r="N7" s="18">
        <f t="shared" ref="N7:N25" si="2">(L7*0.75)+(M7*0.25)</f>
        <v>0</v>
      </c>
      <c r="O7" s="2"/>
      <c r="P7" s="18">
        <f t="shared" ref="P7:P25" si="3">F7</f>
        <v>7.2750000000000004</v>
      </c>
      <c r="Q7" s="18"/>
      <c r="R7" s="18"/>
      <c r="S7" s="18">
        <f t="shared" ref="S7:S25" si="4">AVERAGE(P7:R7)</f>
        <v>7.2750000000000004</v>
      </c>
      <c r="T7">
        <f t="shared" ref="T7:T25" si="5">RANK(S7,S$7:S$25)</f>
        <v>1</v>
      </c>
    </row>
    <row r="8" spans="1:20">
      <c r="A8" s="32">
        <v>39</v>
      </c>
      <c r="B8" s="31" t="s">
        <v>136</v>
      </c>
      <c r="C8" s="45" t="s">
        <v>224</v>
      </c>
      <c r="D8" s="10">
        <v>7.3</v>
      </c>
      <c r="E8" s="10">
        <v>6.9</v>
      </c>
      <c r="F8" s="18">
        <f t="shared" si="0"/>
        <v>7.1999999999999993</v>
      </c>
      <c r="G8" s="2"/>
      <c r="H8" s="10"/>
      <c r="I8" s="10"/>
      <c r="J8" s="18">
        <f t="shared" si="1"/>
        <v>0</v>
      </c>
      <c r="K8" s="2"/>
      <c r="L8" s="10"/>
      <c r="M8" s="10"/>
      <c r="N8" s="18">
        <f t="shared" si="2"/>
        <v>0</v>
      </c>
      <c r="O8" s="2"/>
      <c r="P8" s="18">
        <f t="shared" si="3"/>
        <v>7.1999999999999993</v>
      </c>
      <c r="Q8" s="18"/>
      <c r="R8" s="18"/>
      <c r="S8" s="18">
        <f t="shared" si="4"/>
        <v>7.1999999999999993</v>
      </c>
      <c r="T8">
        <f t="shared" si="5"/>
        <v>2</v>
      </c>
    </row>
    <row r="9" spans="1:20">
      <c r="A9" s="32">
        <v>41</v>
      </c>
      <c r="B9" s="31" t="s">
        <v>151</v>
      </c>
      <c r="C9" s="45" t="s">
        <v>224</v>
      </c>
      <c r="D9" s="10">
        <v>7.8</v>
      </c>
      <c r="E9" s="10">
        <v>5.3</v>
      </c>
      <c r="F9" s="18">
        <f t="shared" si="0"/>
        <v>7.1749999999999998</v>
      </c>
      <c r="G9" s="2"/>
      <c r="H9" s="10"/>
      <c r="I9" s="10"/>
      <c r="J9" s="18">
        <f t="shared" si="1"/>
        <v>0</v>
      </c>
      <c r="K9" s="2"/>
      <c r="L9" s="10"/>
      <c r="M9" s="10"/>
      <c r="N9" s="18">
        <f t="shared" si="2"/>
        <v>0</v>
      </c>
      <c r="O9" s="2"/>
      <c r="P9" s="18">
        <f t="shared" si="3"/>
        <v>7.1749999999999998</v>
      </c>
      <c r="Q9" s="18"/>
      <c r="R9" s="18"/>
      <c r="S9" s="18">
        <f t="shared" si="4"/>
        <v>7.1749999999999998</v>
      </c>
      <c r="T9">
        <f t="shared" si="5"/>
        <v>3</v>
      </c>
    </row>
    <row r="10" spans="1:20">
      <c r="A10" s="32">
        <v>43</v>
      </c>
      <c r="B10" s="31" t="s">
        <v>148</v>
      </c>
      <c r="C10" s="45" t="s">
        <v>224</v>
      </c>
      <c r="D10" s="10">
        <v>7.2</v>
      </c>
      <c r="E10" s="10">
        <v>6.4</v>
      </c>
      <c r="F10" s="18">
        <f t="shared" si="0"/>
        <v>7</v>
      </c>
      <c r="G10" s="2"/>
      <c r="H10" s="10"/>
      <c r="I10" s="10"/>
      <c r="J10" s="18">
        <f t="shared" si="1"/>
        <v>0</v>
      </c>
      <c r="K10" s="2"/>
      <c r="L10" s="10"/>
      <c r="M10" s="10"/>
      <c r="N10" s="18">
        <f t="shared" si="2"/>
        <v>0</v>
      </c>
      <c r="O10" s="2"/>
      <c r="P10" s="18">
        <f t="shared" si="3"/>
        <v>7</v>
      </c>
      <c r="Q10" s="18"/>
      <c r="R10" s="18"/>
      <c r="S10" s="18">
        <f t="shared" si="4"/>
        <v>7</v>
      </c>
      <c r="T10">
        <f t="shared" si="5"/>
        <v>4</v>
      </c>
    </row>
    <row r="11" spans="1:20">
      <c r="A11" s="32">
        <v>18</v>
      </c>
      <c r="B11" s="31" t="s">
        <v>165</v>
      </c>
      <c r="C11" s="45" t="s">
        <v>76</v>
      </c>
      <c r="D11" s="10">
        <v>7.4</v>
      </c>
      <c r="E11" s="10">
        <v>4.9000000000000004</v>
      </c>
      <c r="F11" s="18">
        <f t="shared" si="0"/>
        <v>6.7750000000000004</v>
      </c>
      <c r="G11" s="2"/>
      <c r="H11" s="10"/>
      <c r="I11" s="10"/>
      <c r="J11" s="18">
        <f t="shared" si="1"/>
        <v>0</v>
      </c>
      <c r="K11" s="2"/>
      <c r="L11" s="10"/>
      <c r="M11" s="10"/>
      <c r="N11" s="18">
        <f t="shared" si="2"/>
        <v>0</v>
      </c>
      <c r="O11" s="2"/>
      <c r="P11" s="18">
        <f t="shared" si="3"/>
        <v>6.7750000000000004</v>
      </c>
      <c r="Q11" s="18"/>
      <c r="R11" s="18"/>
      <c r="S11" s="18">
        <f t="shared" si="4"/>
        <v>6.7750000000000004</v>
      </c>
      <c r="T11">
        <f t="shared" si="5"/>
        <v>5</v>
      </c>
    </row>
    <row r="12" spans="1:20" ht="15">
      <c r="A12" s="32">
        <v>37</v>
      </c>
      <c r="B12" s="31" t="s">
        <v>138</v>
      </c>
      <c r="C12" s="51" t="s">
        <v>224</v>
      </c>
      <c r="D12" s="10">
        <v>6.9</v>
      </c>
      <c r="E12" s="10">
        <v>5.7</v>
      </c>
      <c r="F12" s="18">
        <f t="shared" si="0"/>
        <v>6.6000000000000005</v>
      </c>
      <c r="G12" s="2"/>
      <c r="H12" s="10"/>
      <c r="I12" s="10"/>
      <c r="J12" s="18">
        <f t="shared" si="1"/>
        <v>0</v>
      </c>
      <c r="K12" s="2"/>
      <c r="L12" s="10"/>
      <c r="M12" s="10"/>
      <c r="N12" s="18">
        <f t="shared" si="2"/>
        <v>0</v>
      </c>
      <c r="O12" s="2"/>
      <c r="P12" s="18">
        <f t="shared" si="3"/>
        <v>6.6000000000000005</v>
      </c>
      <c r="Q12" s="18"/>
      <c r="R12" s="18"/>
      <c r="S12" s="18">
        <f t="shared" si="4"/>
        <v>6.6000000000000005</v>
      </c>
      <c r="T12">
        <f t="shared" si="5"/>
        <v>6</v>
      </c>
    </row>
    <row r="13" spans="1:20">
      <c r="A13" s="32">
        <v>44</v>
      </c>
      <c r="B13" s="31" t="s">
        <v>166</v>
      </c>
      <c r="C13" s="45" t="s">
        <v>224</v>
      </c>
      <c r="D13" s="10">
        <v>6.8</v>
      </c>
      <c r="E13" s="10">
        <v>6</v>
      </c>
      <c r="F13" s="18">
        <f t="shared" si="0"/>
        <v>6.6</v>
      </c>
      <c r="G13" s="2"/>
      <c r="H13" s="10"/>
      <c r="I13" s="10"/>
      <c r="J13" s="18">
        <f t="shared" si="1"/>
        <v>0</v>
      </c>
      <c r="K13" s="2"/>
      <c r="L13" s="10"/>
      <c r="M13" s="10"/>
      <c r="N13" s="18">
        <f t="shared" si="2"/>
        <v>0</v>
      </c>
      <c r="O13" s="2"/>
      <c r="P13" s="18">
        <f t="shared" si="3"/>
        <v>6.6</v>
      </c>
      <c r="Q13" s="18"/>
      <c r="R13" s="18"/>
      <c r="S13" s="18">
        <f t="shared" si="4"/>
        <v>6.6</v>
      </c>
      <c r="T13">
        <f t="shared" si="5"/>
        <v>7</v>
      </c>
    </row>
    <row r="14" spans="1:20">
      <c r="A14" s="32">
        <v>19</v>
      </c>
      <c r="B14" s="31" t="s">
        <v>155</v>
      </c>
      <c r="C14" s="45" t="s">
        <v>76</v>
      </c>
      <c r="D14" s="10">
        <v>6.9</v>
      </c>
      <c r="E14" s="10">
        <v>5.3</v>
      </c>
      <c r="F14" s="18">
        <f t="shared" si="0"/>
        <v>6.5000000000000009</v>
      </c>
      <c r="G14" s="2"/>
      <c r="H14" s="10"/>
      <c r="I14" s="10"/>
      <c r="J14" s="18">
        <f t="shared" si="1"/>
        <v>0</v>
      </c>
      <c r="K14" s="2"/>
      <c r="L14" s="10"/>
      <c r="M14" s="10"/>
      <c r="N14" s="18">
        <f t="shared" si="2"/>
        <v>0</v>
      </c>
      <c r="O14" s="2"/>
      <c r="P14" s="18">
        <f t="shared" si="3"/>
        <v>6.5000000000000009</v>
      </c>
      <c r="Q14" s="18"/>
      <c r="R14" s="18"/>
      <c r="S14" s="18">
        <f t="shared" si="4"/>
        <v>6.5000000000000009</v>
      </c>
      <c r="T14">
        <f t="shared" si="5"/>
        <v>8</v>
      </c>
    </row>
    <row r="15" spans="1:20" ht="15">
      <c r="A15" s="32">
        <v>22</v>
      </c>
      <c r="B15" s="31" t="s">
        <v>164</v>
      </c>
      <c r="C15" s="59" t="s">
        <v>160</v>
      </c>
      <c r="D15" s="10">
        <v>6.7</v>
      </c>
      <c r="E15" s="10">
        <v>5.0999999999999996</v>
      </c>
      <c r="F15" s="18">
        <f t="shared" si="0"/>
        <v>6.3000000000000007</v>
      </c>
      <c r="G15" s="2"/>
      <c r="H15" s="10"/>
      <c r="I15" s="10"/>
      <c r="J15" s="18">
        <f t="shared" si="1"/>
        <v>0</v>
      </c>
      <c r="K15" s="2"/>
      <c r="L15" s="10"/>
      <c r="M15" s="10"/>
      <c r="N15" s="18">
        <f t="shared" si="2"/>
        <v>0</v>
      </c>
      <c r="O15" s="2"/>
      <c r="P15" s="18">
        <f t="shared" si="3"/>
        <v>6.3000000000000007</v>
      </c>
      <c r="Q15" s="18"/>
      <c r="R15" s="18"/>
      <c r="S15" s="18">
        <f t="shared" si="4"/>
        <v>6.3000000000000007</v>
      </c>
      <c r="T15">
        <f t="shared" si="5"/>
        <v>9</v>
      </c>
    </row>
    <row r="16" spans="1:20">
      <c r="A16" s="32">
        <v>15</v>
      </c>
      <c r="B16" s="31" t="s">
        <v>139</v>
      </c>
      <c r="C16" s="45" t="s">
        <v>76</v>
      </c>
      <c r="D16" s="10">
        <v>6.3</v>
      </c>
      <c r="E16" s="10">
        <v>5.9</v>
      </c>
      <c r="F16" s="18">
        <f t="shared" si="0"/>
        <v>6.1999999999999993</v>
      </c>
      <c r="G16" s="2"/>
      <c r="H16" s="10"/>
      <c r="I16" s="10"/>
      <c r="J16" s="18">
        <f t="shared" si="1"/>
        <v>0</v>
      </c>
      <c r="K16" s="2"/>
      <c r="L16" s="10"/>
      <c r="M16" s="10"/>
      <c r="N16" s="18">
        <f t="shared" si="2"/>
        <v>0</v>
      </c>
      <c r="O16" s="2"/>
      <c r="P16" s="18">
        <f t="shared" si="3"/>
        <v>6.1999999999999993</v>
      </c>
      <c r="Q16" s="18"/>
      <c r="R16" s="18"/>
      <c r="S16" s="18">
        <f t="shared" si="4"/>
        <v>6.1999999999999993</v>
      </c>
      <c r="T16">
        <f t="shared" si="5"/>
        <v>10</v>
      </c>
    </row>
    <row r="17" spans="1:20">
      <c r="A17" s="32">
        <v>17</v>
      </c>
      <c r="B17" s="31" t="s">
        <v>141</v>
      </c>
      <c r="C17" s="58" t="s">
        <v>76</v>
      </c>
      <c r="D17" s="10">
        <v>6.2</v>
      </c>
      <c r="E17" s="10">
        <v>6</v>
      </c>
      <c r="F17" s="18">
        <f t="shared" si="0"/>
        <v>6.15</v>
      </c>
      <c r="G17" s="2"/>
      <c r="H17" s="10"/>
      <c r="I17" s="10"/>
      <c r="J17" s="18">
        <f t="shared" si="1"/>
        <v>0</v>
      </c>
      <c r="K17" s="2"/>
      <c r="L17" s="10"/>
      <c r="M17" s="10"/>
      <c r="N17" s="18">
        <f t="shared" si="2"/>
        <v>0</v>
      </c>
      <c r="O17" s="2"/>
      <c r="P17" s="18">
        <f t="shared" si="3"/>
        <v>6.15</v>
      </c>
      <c r="Q17" s="18"/>
      <c r="R17" s="18"/>
      <c r="S17" s="18">
        <f t="shared" si="4"/>
        <v>6.15</v>
      </c>
      <c r="T17">
        <f t="shared" si="5"/>
        <v>11</v>
      </c>
    </row>
    <row r="18" spans="1:20">
      <c r="A18" s="32">
        <v>46</v>
      </c>
      <c r="B18" s="31" t="s">
        <v>161</v>
      </c>
      <c r="C18" s="45" t="s">
        <v>224</v>
      </c>
      <c r="D18" s="10">
        <v>6.4</v>
      </c>
      <c r="E18" s="10">
        <v>4.9000000000000004</v>
      </c>
      <c r="F18" s="18">
        <f t="shared" si="0"/>
        <v>6.0250000000000004</v>
      </c>
      <c r="G18" s="2"/>
      <c r="H18" s="10"/>
      <c r="I18" s="10"/>
      <c r="J18" s="18">
        <f t="shared" si="1"/>
        <v>0</v>
      </c>
      <c r="K18" s="2"/>
      <c r="L18" s="10"/>
      <c r="M18" s="10"/>
      <c r="N18" s="18">
        <f t="shared" si="2"/>
        <v>0</v>
      </c>
      <c r="O18" s="2"/>
      <c r="P18" s="18">
        <f t="shared" si="3"/>
        <v>6.0250000000000004</v>
      </c>
      <c r="Q18" s="18"/>
      <c r="R18" s="18"/>
      <c r="S18" s="18">
        <f t="shared" si="4"/>
        <v>6.0250000000000004</v>
      </c>
      <c r="T18">
        <f t="shared" si="5"/>
        <v>12</v>
      </c>
    </row>
    <row r="19" spans="1:20">
      <c r="A19" s="32">
        <v>40</v>
      </c>
      <c r="B19" s="31" t="s">
        <v>134</v>
      </c>
      <c r="C19" s="58" t="s">
        <v>224</v>
      </c>
      <c r="D19" s="10">
        <v>6.1</v>
      </c>
      <c r="E19" s="10">
        <v>5.6</v>
      </c>
      <c r="F19" s="18">
        <f t="shared" si="0"/>
        <v>5.9749999999999996</v>
      </c>
      <c r="G19" s="2"/>
      <c r="H19" s="10"/>
      <c r="I19" s="10"/>
      <c r="J19" s="18">
        <f t="shared" si="1"/>
        <v>0</v>
      </c>
      <c r="K19" s="2"/>
      <c r="L19" s="10"/>
      <c r="M19" s="10"/>
      <c r="N19" s="18">
        <f t="shared" si="2"/>
        <v>0</v>
      </c>
      <c r="O19" s="2"/>
      <c r="P19" s="18">
        <f t="shared" si="3"/>
        <v>5.9749999999999996</v>
      </c>
      <c r="Q19" s="18"/>
      <c r="R19" s="18"/>
      <c r="S19" s="18">
        <f t="shared" si="4"/>
        <v>5.9749999999999996</v>
      </c>
      <c r="T19">
        <f t="shared" si="5"/>
        <v>13</v>
      </c>
    </row>
    <row r="20" spans="1:20">
      <c r="A20" s="32">
        <v>38</v>
      </c>
      <c r="B20" s="31" t="s">
        <v>144</v>
      </c>
      <c r="C20" s="49" t="s">
        <v>72</v>
      </c>
      <c r="D20" s="10">
        <v>6.1</v>
      </c>
      <c r="E20" s="10">
        <v>5.0999999999999996</v>
      </c>
      <c r="F20" s="18">
        <f t="shared" si="0"/>
        <v>5.85</v>
      </c>
      <c r="G20" s="2"/>
      <c r="H20" s="10"/>
      <c r="I20" s="10"/>
      <c r="J20" s="18">
        <f t="shared" si="1"/>
        <v>0</v>
      </c>
      <c r="K20" s="2"/>
      <c r="L20" s="10"/>
      <c r="M20" s="10"/>
      <c r="N20" s="18">
        <f t="shared" si="2"/>
        <v>0</v>
      </c>
      <c r="O20" s="2"/>
      <c r="P20" s="18">
        <f t="shared" si="3"/>
        <v>5.85</v>
      </c>
      <c r="Q20" s="18"/>
      <c r="R20" s="18"/>
      <c r="S20" s="18">
        <f t="shared" si="4"/>
        <v>5.85</v>
      </c>
      <c r="T20">
        <f t="shared" si="5"/>
        <v>14</v>
      </c>
    </row>
    <row r="21" spans="1:20">
      <c r="A21" s="32">
        <v>42</v>
      </c>
      <c r="B21" s="31" t="s">
        <v>154</v>
      </c>
      <c r="C21" s="45" t="s">
        <v>224</v>
      </c>
      <c r="D21" s="10">
        <v>6.1</v>
      </c>
      <c r="E21" s="10">
        <v>4.8</v>
      </c>
      <c r="F21" s="18">
        <f t="shared" si="0"/>
        <v>5.7749999999999995</v>
      </c>
      <c r="G21" s="2"/>
      <c r="H21" s="10"/>
      <c r="I21" s="10"/>
      <c r="J21" s="18">
        <f t="shared" si="1"/>
        <v>0</v>
      </c>
      <c r="K21" s="2"/>
      <c r="L21" s="10"/>
      <c r="M21" s="10"/>
      <c r="N21" s="18">
        <f t="shared" si="2"/>
        <v>0</v>
      </c>
      <c r="O21" s="2"/>
      <c r="P21" s="18">
        <f t="shared" si="3"/>
        <v>5.7749999999999995</v>
      </c>
      <c r="Q21" s="18"/>
      <c r="R21" s="18"/>
      <c r="S21" s="18">
        <f t="shared" si="4"/>
        <v>5.7749999999999995</v>
      </c>
      <c r="T21">
        <f t="shared" si="5"/>
        <v>15</v>
      </c>
    </row>
    <row r="22" spans="1:20">
      <c r="A22" s="32">
        <v>16</v>
      </c>
      <c r="B22" s="31" t="s">
        <v>133</v>
      </c>
      <c r="C22" s="58" t="s">
        <v>76</v>
      </c>
      <c r="D22" s="10">
        <v>5.8</v>
      </c>
      <c r="E22" s="10">
        <v>5.4</v>
      </c>
      <c r="F22" s="18">
        <f t="shared" si="0"/>
        <v>5.6999999999999993</v>
      </c>
      <c r="G22" s="2"/>
      <c r="H22" s="10"/>
      <c r="I22" s="10"/>
      <c r="J22" s="18">
        <f t="shared" si="1"/>
        <v>0</v>
      </c>
      <c r="K22" s="2"/>
      <c r="L22" s="10"/>
      <c r="M22" s="10"/>
      <c r="N22" s="18">
        <f t="shared" si="2"/>
        <v>0</v>
      </c>
      <c r="O22" s="2"/>
      <c r="P22" s="18">
        <f t="shared" si="3"/>
        <v>5.6999999999999993</v>
      </c>
      <c r="Q22" s="18"/>
      <c r="R22" s="18"/>
      <c r="S22" s="18">
        <f t="shared" si="4"/>
        <v>5.6999999999999993</v>
      </c>
      <c r="T22">
        <f t="shared" si="5"/>
        <v>16</v>
      </c>
    </row>
    <row r="23" spans="1:20" ht="15">
      <c r="A23" s="32">
        <v>23</v>
      </c>
      <c r="B23" s="31" t="s">
        <v>157</v>
      </c>
      <c r="C23" s="78" t="s">
        <v>160</v>
      </c>
      <c r="D23" s="10">
        <v>5.9</v>
      </c>
      <c r="E23" s="10">
        <v>4.2</v>
      </c>
      <c r="F23" s="18">
        <f t="shared" si="0"/>
        <v>5.4750000000000005</v>
      </c>
      <c r="G23" s="2"/>
      <c r="H23" s="10"/>
      <c r="I23" s="10"/>
      <c r="J23" s="18">
        <f t="shared" si="1"/>
        <v>0</v>
      </c>
      <c r="K23" s="2"/>
      <c r="L23" s="10"/>
      <c r="M23" s="10"/>
      <c r="N23" s="18">
        <f t="shared" si="2"/>
        <v>0</v>
      </c>
      <c r="O23" s="2"/>
      <c r="P23" s="18">
        <f t="shared" si="3"/>
        <v>5.4750000000000005</v>
      </c>
      <c r="Q23" s="18"/>
      <c r="R23" s="18"/>
      <c r="S23" s="18">
        <f t="shared" si="4"/>
        <v>5.4750000000000005</v>
      </c>
      <c r="T23">
        <f t="shared" si="5"/>
        <v>17</v>
      </c>
    </row>
    <row r="24" spans="1:20" ht="15">
      <c r="A24" s="32">
        <v>60</v>
      </c>
      <c r="B24" s="31" t="s">
        <v>203</v>
      </c>
      <c r="C24" s="51" t="s">
        <v>225</v>
      </c>
      <c r="D24" s="10">
        <v>5.4</v>
      </c>
      <c r="E24" s="10">
        <v>4.5</v>
      </c>
      <c r="F24" s="18">
        <f t="shared" si="0"/>
        <v>5.1750000000000007</v>
      </c>
      <c r="G24" s="2"/>
      <c r="H24" s="10"/>
      <c r="I24" s="10"/>
      <c r="J24" s="18">
        <f t="shared" si="1"/>
        <v>0</v>
      </c>
      <c r="K24" s="2"/>
      <c r="L24" s="10"/>
      <c r="M24" s="10"/>
      <c r="N24" s="18">
        <f t="shared" si="2"/>
        <v>0</v>
      </c>
      <c r="O24" s="2"/>
      <c r="P24" s="18">
        <f t="shared" si="3"/>
        <v>5.1750000000000007</v>
      </c>
      <c r="Q24" s="18"/>
      <c r="R24" s="18"/>
      <c r="S24" s="18">
        <f t="shared" si="4"/>
        <v>5.1750000000000007</v>
      </c>
      <c r="T24">
        <f t="shared" si="5"/>
        <v>18</v>
      </c>
    </row>
    <row r="25" spans="1:20">
      <c r="A25" s="32">
        <v>20</v>
      </c>
      <c r="B25" s="31" t="s">
        <v>169</v>
      </c>
      <c r="C25" s="45" t="s">
        <v>76</v>
      </c>
      <c r="D25" s="10">
        <v>4.2</v>
      </c>
      <c r="E25" s="10">
        <v>6</v>
      </c>
      <c r="F25" s="18">
        <f t="shared" si="0"/>
        <v>4.6500000000000004</v>
      </c>
      <c r="G25" s="2"/>
      <c r="H25" s="10"/>
      <c r="I25" s="10"/>
      <c r="J25" s="18">
        <f t="shared" si="1"/>
        <v>0</v>
      </c>
      <c r="K25" s="2"/>
      <c r="L25" s="10"/>
      <c r="M25" s="10"/>
      <c r="N25" s="18">
        <f t="shared" si="2"/>
        <v>0</v>
      </c>
      <c r="O25" s="2"/>
      <c r="P25" s="18">
        <f t="shared" si="3"/>
        <v>4.6500000000000004</v>
      </c>
      <c r="Q25" s="18"/>
      <c r="R25" s="18"/>
      <c r="S25" s="18">
        <f t="shared" si="4"/>
        <v>4.6500000000000004</v>
      </c>
      <c r="T25">
        <f t="shared" si="5"/>
        <v>19</v>
      </c>
    </row>
  </sheetData>
  <sortState ref="A7:T25">
    <sortCondition descending="1" ref="S7:S25"/>
  </sortState>
  <mergeCells count="1">
    <mergeCell ref="P4:R4"/>
  </mergeCells>
  <pageMargins left="0.75" right="0.75" top="1" bottom="1" header="0.5" footer="0.5"/>
  <pageSetup paperSize="9" scale="93" orientation="landscape" horizontalDpi="300" verticalDpi="300" r:id="rId1"/>
  <headerFooter alignWithMargins="0">
    <oddFooter>&amp;L&amp;A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8"/>
  <sheetViews>
    <sheetView workbookViewId="0"/>
  </sheetViews>
  <sheetFormatPr defaultRowHeight="12.75"/>
  <cols>
    <col min="1" max="1" width="5.5703125" customWidth="1"/>
    <col min="2" max="2" width="23.5703125" customWidth="1"/>
    <col min="3" max="3" width="15.85546875" customWidth="1"/>
    <col min="4" max="5" width="5.7109375" customWidth="1"/>
    <col min="6" max="6" width="6.7109375" customWidth="1"/>
    <col min="7" max="7" width="3.140625" customWidth="1"/>
    <col min="8" max="9" width="5.7109375" customWidth="1"/>
    <col min="10" max="10" width="6.7109375" customWidth="1"/>
    <col min="11" max="11" width="3.140625" customWidth="1"/>
    <col min="12" max="13" width="5.7109375" customWidth="1"/>
    <col min="14" max="14" width="6.7109375" customWidth="1"/>
    <col min="15" max="15" width="3.140625" customWidth="1"/>
    <col min="16" max="18" width="6.7109375" customWidth="1"/>
    <col min="19" max="19" width="10.7109375" customWidth="1"/>
    <col min="20" max="20" width="11.42578125" customWidth="1"/>
  </cols>
  <sheetData>
    <row r="1" spans="1:20">
      <c r="A1" t="s">
        <v>0</v>
      </c>
      <c r="D1" t="s">
        <v>1</v>
      </c>
      <c r="F1" s="86" t="s">
        <v>226</v>
      </c>
      <c r="G1" s="2"/>
      <c r="H1" t="s">
        <v>3</v>
      </c>
      <c r="J1" s="86"/>
      <c r="K1" s="3"/>
      <c r="L1" t="s">
        <v>4</v>
      </c>
      <c r="N1" s="86"/>
      <c r="O1" s="2"/>
      <c r="T1" s="4">
        <f ca="1">NOW()</f>
        <v>42374.372500810183</v>
      </c>
    </row>
    <row r="2" spans="1:20">
      <c r="A2" s="5" t="s">
        <v>5</v>
      </c>
      <c r="G2" s="2"/>
      <c r="K2" s="3"/>
      <c r="O2" s="2"/>
      <c r="T2" s="6">
        <f ca="1">NOW()</f>
        <v>42374.372500810183</v>
      </c>
    </row>
    <row r="3" spans="1:20">
      <c r="A3" s="19" t="s">
        <v>221</v>
      </c>
      <c r="C3" t="s">
        <v>227</v>
      </c>
      <c r="G3" s="2"/>
      <c r="K3" s="3"/>
      <c r="O3" s="2"/>
    </row>
    <row r="4" spans="1:20">
      <c r="A4" t="s">
        <v>228</v>
      </c>
      <c r="D4" s="85"/>
      <c r="E4" s="85"/>
      <c r="F4" s="85" t="s">
        <v>61</v>
      </c>
      <c r="G4" s="2"/>
      <c r="H4" s="85"/>
      <c r="I4" s="85"/>
      <c r="J4" s="85" t="s">
        <v>61</v>
      </c>
      <c r="K4" s="2"/>
      <c r="L4" s="85"/>
      <c r="M4" s="85"/>
      <c r="N4" s="85" t="s">
        <v>61</v>
      </c>
      <c r="O4" s="2"/>
      <c r="P4" s="90" t="s">
        <v>16</v>
      </c>
      <c r="Q4" s="90"/>
      <c r="R4" s="90"/>
      <c r="S4" s="85" t="s">
        <v>59</v>
      </c>
    </row>
    <row r="5" spans="1:20" s="22" customFormat="1">
      <c r="A5" s="85" t="s">
        <v>19</v>
      </c>
      <c r="B5" s="85" t="s">
        <v>20</v>
      </c>
      <c r="C5" s="85" t="s">
        <v>23</v>
      </c>
      <c r="D5" s="85" t="s">
        <v>44</v>
      </c>
      <c r="E5" s="85" t="s">
        <v>42</v>
      </c>
      <c r="F5" s="85" t="s">
        <v>45</v>
      </c>
      <c r="G5" s="8"/>
      <c r="H5" s="85" t="s">
        <v>44</v>
      </c>
      <c r="I5" s="85" t="s">
        <v>42</v>
      </c>
      <c r="J5" s="85" t="s">
        <v>45</v>
      </c>
      <c r="K5" s="8"/>
      <c r="L5" s="85" t="s">
        <v>44</v>
      </c>
      <c r="M5" s="85" t="s">
        <v>42</v>
      </c>
      <c r="N5" s="85" t="s">
        <v>45</v>
      </c>
      <c r="O5" s="8"/>
      <c r="P5" s="85" t="s">
        <v>46</v>
      </c>
      <c r="Q5" s="85" t="s">
        <v>47</v>
      </c>
      <c r="R5" s="85" t="s">
        <v>48</v>
      </c>
      <c r="S5" s="85" t="s">
        <v>34</v>
      </c>
      <c r="T5" s="85" t="s">
        <v>49</v>
      </c>
    </row>
    <row r="6" spans="1:20">
      <c r="G6" s="2"/>
      <c r="K6" s="2"/>
      <c r="O6" s="2"/>
    </row>
    <row r="7" spans="1:20">
      <c r="A7" s="32">
        <v>35</v>
      </c>
      <c r="B7" s="44" t="s">
        <v>92</v>
      </c>
      <c r="C7" s="34" t="s">
        <v>91</v>
      </c>
      <c r="D7" s="10">
        <v>7.7</v>
      </c>
      <c r="E7" s="10">
        <v>7</v>
      </c>
      <c r="F7" s="18">
        <f t="shared" ref="F7:F18" si="0">(D7*0.75)+(E7*0.25)</f>
        <v>7.5250000000000004</v>
      </c>
      <c r="G7" s="2"/>
      <c r="H7" s="10"/>
      <c r="I7" s="10"/>
      <c r="J7" s="18">
        <f t="shared" ref="J7:J18" si="1">(H7*0.75)+(I7*0.25)</f>
        <v>0</v>
      </c>
      <c r="K7" s="2"/>
      <c r="L7" s="10"/>
      <c r="M7" s="10"/>
      <c r="N7" s="18">
        <f t="shared" ref="N7:N18" si="2">(L7*0.75)+(M7*0.25)</f>
        <v>0</v>
      </c>
      <c r="O7" s="2"/>
      <c r="P7" s="18">
        <f t="shared" ref="P7:P18" si="3">F7</f>
        <v>7.5250000000000004</v>
      </c>
      <c r="Q7" s="18"/>
      <c r="R7" s="18"/>
      <c r="S7" s="18">
        <f t="shared" ref="S7:S18" si="4">AVERAGE(P7:R7)</f>
        <v>7.5250000000000004</v>
      </c>
      <c r="T7">
        <f t="shared" ref="T7:T12" si="5">RANK(S7,S$7:S$18)</f>
        <v>1</v>
      </c>
    </row>
    <row r="8" spans="1:20" ht="15">
      <c r="A8" s="32">
        <v>7</v>
      </c>
      <c r="B8" s="31" t="s">
        <v>117</v>
      </c>
      <c r="C8" s="50" t="s">
        <v>81</v>
      </c>
      <c r="D8" s="10">
        <v>7.7</v>
      </c>
      <c r="E8" s="10">
        <v>6.8</v>
      </c>
      <c r="F8" s="18">
        <f t="shared" si="0"/>
        <v>7.4750000000000005</v>
      </c>
      <c r="G8" s="2"/>
      <c r="H8" s="10"/>
      <c r="I8" s="10"/>
      <c r="J8" s="18">
        <f t="shared" si="1"/>
        <v>0</v>
      </c>
      <c r="K8" s="2"/>
      <c r="L8" s="10"/>
      <c r="M8" s="10"/>
      <c r="N8" s="18">
        <f t="shared" si="2"/>
        <v>0</v>
      </c>
      <c r="O8" s="2"/>
      <c r="P8" s="18">
        <f t="shared" si="3"/>
        <v>7.4750000000000005</v>
      </c>
      <c r="Q8" s="18"/>
      <c r="R8" s="18"/>
      <c r="S8" s="18">
        <f t="shared" si="4"/>
        <v>7.4750000000000005</v>
      </c>
      <c r="T8">
        <f t="shared" si="5"/>
        <v>2</v>
      </c>
    </row>
    <row r="9" spans="1:20">
      <c r="A9" s="32">
        <v>3</v>
      </c>
      <c r="B9" s="31" t="s">
        <v>113</v>
      </c>
      <c r="C9" s="49" t="s">
        <v>72</v>
      </c>
      <c r="D9" s="10">
        <v>7.7</v>
      </c>
      <c r="E9" s="10">
        <v>6.2</v>
      </c>
      <c r="F9" s="18">
        <f t="shared" si="0"/>
        <v>7.3250000000000002</v>
      </c>
      <c r="G9" s="2"/>
      <c r="H9" s="10"/>
      <c r="I9" s="10"/>
      <c r="J9" s="18">
        <f t="shared" si="1"/>
        <v>0</v>
      </c>
      <c r="K9" s="2"/>
      <c r="L9" s="10"/>
      <c r="M9" s="10"/>
      <c r="N9" s="18">
        <f t="shared" si="2"/>
        <v>0</v>
      </c>
      <c r="O9" s="2"/>
      <c r="P9" s="18">
        <f t="shared" si="3"/>
        <v>7.3250000000000002</v>
      </c>
      <c r="Q9" s="18"/>
      <c r="R9" s="18"/>
      <c r="S9" s="18">
        <f t="shared" si="4"/>
        <v>7.3250000000000002</v>
      </c>
      <c r="T9">
        <f t="shared" si="5"/>
        <v>3</v>
      </c>
    </row>
    <row r="10" spans="1:20" ht="15">
      <c r="A10" s="32">
        <v>53</v>
      </c>
      <c r="B10" s="31" t="s">
        <v>100</v>
      </c>
      <c r="C10" s="51" t="s">
        <v>67</v>
      </c>
      <c r="D10" s="10">
        <v>7.7</v>
      </c>
      <c r="E10" s="10">
        <v>5.7</v>
      </c>
      <c r="F10" s="18">
        <f t="shared" si="0"/>
        <v>7.2</v>
      </c>
      <c r="G10" s="2"/>
      <c r="H10" s="10"/>
      <c r="I10" s="10"/>
      <c r="J10" s="18">
        <f t="shared" si="1"/>
        <v>0</v>
      </c>
      <c r="K10" s="2"/>
      <c r="L10" s="10"/>
      <c r="M10" s="10"/>
      <c r="N10" s="18">
        <f t="shared" si="2"/>
        <v>0</v>
      </c>
      <c r="O10" s="2"/>
      <c r="P10" s="18">
        <f t="shared" si="3"/>
        <v>7.2</v>
      </c>
      <c r="Q10" s="18"/>
      <c r="R10" s="18"/>
      <c r="S10" s="18">
        <f t="shared" si="4"/>
        <v>7.2</v>
      </c>
      <c r="T10">
        <f t="shared" si="5"/>
        <v>4</v>
      </c>
    </row>
    <row r="11" spans="1:20" ht="15">
      <c r="A11" s="32">
        <v>6</v>
      </c>
      <c r="B11" s="31" t="s">
        <v>96</v>
      </c>
      <c r="C11" s="50" t="s">
        <v>81</v>
      </c>
      <c r="D11" s="10">
        <v>7.5</v>
      </c>
      <c r="E11" s="10">
        <v>6</v>
      </c>
      <c r="F11" s="18">
        <f t="shared" si="0"/>
        <v>7.125</v>
      </c>
      <c r="G11" s="2"/>
      <c r="H11" s="10"/>
      <c r="I11" s="10"/>
      <c r="J11" s="18">
        <f t="shared" si="1"/>
        <v>0</v>
      </c>
      <c r="K11" s="2"/>
      <c r="L11" s="10"/>
      <c r="M11" s="10"/>
      <c r="N11" s="18">
        <f t="shared" si="2"/>
        <v>0</v>
      </c>
      <c r="O11" s="2"/>
      <c r="P11" s="18">
        <f t="shared" si="3"/>
        <v>7.125</v>
      </c>
      <c r="Q11" s="18"/>
      <c r="R11" s="18"/>
      <c r="S11" s="18">
        <f t="shared" si="4"/>
        <v>7.125</v>
      </c>
      <c r="T11">
        <f t="shared" si="5"/>
        <v>5</v>
      </c>
    </row>
    <row r="12" spans="1:20">
      <c r="A12" s="32">
        <v>36</v>
      </c>
      <c r="B12" s="31" t="s">
        <v>181</v>
      </c>
      <c r="C12" s="34" t="s">
        <v>91</v>
      </c>
      <c r="D12" s="10">
        <v>7.2</v>
      </c>
      <c r="E12" s="10">
        <v>6</v>
      </c>
      <c r="F12" s="18">
        <f t="shared" si="0"/>
        <v>6.9</v>
      </c>
      <c r="G12" s="2"/>
      <c r="H12" s="10"/>
      <c r="I12" s="10"/>
      <c r="J12" s="18">
        <f t="shared" si="1"/>
        <v>0</v>
      </c>
      <c r="K12" s="2"/>
      <c r="L12" s="10"/>
      <c r="M12" s="10"/>
      <c r="N12" s="18">
        <f t="shared" si="2"/>
        <v>0</v>
      </c>
      <c r="O12" s="2"/>
      <c r="P12" s="18">
        <f t="shared" si="3"/>
        <v>6.9</v>
      </c>
      <c r="Q12" s="18"/>
      <c r="R12" s="18"/>
      <c r="S12" s="18">
        <f t="shared" si="4"/>
        <v>6.9</v>
      </c>
      <c r="T12">
        <f t="shared" si="5"/>
        <v>6</v>
      </c>
    </row>
    <row r="13" spans="1:20">
      <c r="A13" s="32">
        <v>11</v>
      </c>
      <c r="B13" s="31" t="s">
        <v>99</v>
      </c>
      <c r="C13" s="45" t="s">
        <v>76</v>
      </c>
      <c r="D13" s="10">
        <v>7.2</v>
      </c>
      <c r="E13" s="10">
        <v>5.9</v>
      </c>
      <c r="F13" s="18">
        <f t="shared" si="0"/>
        <v>6.875</v>
      </c>
      <c r="G13" s="2"/>
      <c r="H13" s="10"/>
      <c r="I13" s="10"/>
      <c r="J13" s="18">
        <f t="shared" si="1"/>
        <v>0</v>
      </c>
      <c r="K13" s="2"/>
      <c r="L13" s="10"/>
      <c r="M13" s="10"/>
      <c r="N13" s="18">
        <f t="shared" si="2"/>
        <v>0</v>
      </c>
      <c r="O13" s="2"/>
      <c r="P13" s="18">
        <f t="shared" si="3"/>
        <v>6.875</v>
      </c>
      <c r="Q13" s="18"/>
      <c r="R13" s="18"/>
      <c r="S13" s="18">
        <f t="shared" si="4"/>
        <v>6.875</v>
      </c>
    </row>
    <row r="14" spans="1:20">
      <c r="A14" s="32">
        <v>13</v>
      </c>
      <c r="B14" s="31" t="s">
        <v>114</v>
      </c>
      <c r="C14" s="45" t="s">
        <v>76</v>
      </c>
      <c r="D14" s="10">
        <v>6.9</v>
      </c>
      <c r="E14" s="10">
        <v>6.2</v>
      </c>
      <c r="F14" s="18">
        <f t="shared" si="0"/>
        <v>6.7250000000000005</v>
      </c>
      <c r="G14" s="2"/>
      <c r="H14" s="10"/>
      <c r="I14" s="10"/>
      <c r="J14" s="18">
        <f t="shared" si="1"/>
        <v>0</v>
      </c>
      <c r="K14" s="2"/>
      <c r="L14" s="10"/>
      <c r="M14" s="10"/>
      <c r="N14" s="18">
        <f t="shared" si="2"/>
        <v>0</v>
      </c>
      <c r="O14" s="2"/>
      <c r="P14" s="18">
        <f t="shared" si="3"/>
        <v>6.7250000000000005</v>
      </c>
      <c r="Q14" s="18"/>
      <c r="R14" s="18"/>
      <c r="S14" s="18">
        <f t="shared" si="4"/>
        <v>6.7250000000000005</v>
      </c>
    </row>
    <row r="15" spans="1:20">
      <c r="A15" s="32">
        <v>12</v>
      </c>
      <c r="B15" s="31" t="s">
        <v>121</v>
      </c>
      <c r="C15" s="45" t="s">
        <v>76</v>
      </c>
      <c r="D15" s="10">
        <v>7.1</v>
      </c>
      <c r="E15" s="10">
        <v>5.4</v>
      </c>
      <c r="F15" s="18">
        <f t="shared" si="0"/>
        <v>6.6749999999999989</v>
      </c>
      <c r="G15" s="2"/>
      <c r="H15" s="10"/>
      <c r="I15" s="10"/>
      <c r="J15" s="18">
        <f t="shared" si="1"/>
        <v>0</v>
      </c>
      <c r="K15" s="2"/>
      <c r="L15" s="10"/>
      <c r="M15" s="10"/>
      <c r="N15" s="18">
        <f t="shared" si="2"/>
        <v>0</v>
      </c>
      <c r="O15" s="2"/>
      <c r="P15" s="18">
        <f t="shared" si="3"/>
        <v>6.6749999999999989</v>
      </c>
      <c r="Q15" s="18"/>
      <c r="R15" s="18"/>
      <c r="S15" s="18">
        <f t="shared" si="4"/>
        <v>6.6749999999999989</v>
      </c>
    </row>
    <row r="16" spans="1:20">
      <c r="A16" s="32">
        <v>33</v>
      </c>
      <c r="B16" s="44" t="s">
        <v>108</v>
      </c>
      <c r="C16" s="34" t="s">
        <v>91</v>
      </c>
      <c r="D16" s="10">
        <v>6.7</v>
      </c>
      <c r="E16" s="10">
        <v>5.2</v>
      </c>
      <c r="F16" s="18">
        <f t="shared" si="0"/>
        <v>6.3250000000000002</v>
      </c>
      <c r="G16" s="2"/>
      <c r="H16" s="10"/>
      <c r="I16" s="10"/>
      <c r="J16" s="18">
        <f t="shared" si="1"/>
        <v>0</v>
      </c>
      <c r="K16" s="2"/>
      <c r="L16" s="10"/>
      <c r="M16" s="10"/>
      <c r="N16" s="18">
        <f t="shared" si="2"/>
        <v>0</v>
      </c>
      <c r="O16" s="2"/>
      <c r="P16" s="18">
        <f t="shared" si="3"/>
        <v>6.3250000000000002</v>
      </c>
      <c r="Q16" s="18"/>
      <c r="R16" s="18"/>
      <c r="S16" s="18">
        <f t="shared" si="4"/>
        <v>6.3250000000000002</v>
      </c>
    </row>
    <row r="17" spans="1:20">
      <c r="A17" s="32">
        <v>10</v>
      </c>
      <c r="B17" s="31" t="s">
        <v>103</v>
      </c>
      <c r="C17" s="45" t="s">
        <v>76</v>
      </c>
      <c r="D17" s="10">
        <v>6.3</v>
      </c>
      <c r="E17" s="10">
        <v>6.1</v>
      </c>
      <c r="F17" s="18">
        <f t="shared" si="0"/>
        <v>6.25</v>
      </c>
      <c r="G17" s="2"/>
      <c r="H17" s="10"/>
      <c r="I17" s="10"/>
      <c r="J17" s="18">
        <f t="shared" si="1"/>
        <v>0</v>
      </c>
      <c r="K17" s="2"/>
      <c r="L17" s="10"/>
      <c r="M17" s="10"/>
      <c r="N17" s="18">
        <f t="shared" si="2"/>
        <v>0</v>
      </c>
      <c r="O17" s="2"/>
      <c r="P17" s="18">
        <f t="shared" si="3"/>
        <v>6.25</v>
      </c>
      <c r="Q17" s="18"/>
      <c r="R17" s="18"/>
      <c r="S17" s="18">
        <f t="shared" si="4"/>
        <v>6.25</v>
      </c>
    </row>
    <row r="18" spans="1:20" ht="15">
      <c r="A18" s="32">
        <v>54</v>
      </c>
      <c r="B18" s="31" t="s">
        <v>196</v>
      </c>
      <c r="C18" s="51" t="s">
        <v>67</v>
      </c>
      <c r="D18" s="10"/>
      <c r="E18" s="10"/>
      <c r="F18" s="18">
        <f t="shared" si="0"/>
        <v>0</v>
      </c>
      <c r="G18" s="2"/>
      <c r="H18" s="10"/>
      <c r="I18" s="10"/>
      <c r="J18" s="18">
        <f t="shared" si="1"/>
        <v>0</v>
      </c>
      <c r="K18" s="2"/>
      <c r="L18" s="10"/>
      <c r="M18" s="10"/>
      <c r="N18" s="18">
        <f t="shared" si="2"/>
        <v>0</v>
      </c>
      <c r="O18" s="2"/>
      <c r="P18" s="18">
        <f t="shared" si="3"/>
        <v>0</v>
      </c>
      <c r="Q18" s="18"/>
      <c r="R18" s="18"/>
      <c r="S18" s="18">
        <f t="shared" si="4"/>
        <v>0</v>
      </c>
      <c r="T18" t="s">
        <v>123</v>
      </c>
    </row>
  </sheetData>
  <sortState ref="A7:T18">
    <sortCondition descending="1" ref="S7:S18"/>
  </sortState>
  <mergeCells count="1">
    <mergeCell ref="P4:R4"/>
  </mergeCells>
  <pageMargins left="0.75" right="0.75" top="1" bottom="1" header="0.5" footer="0.5"/>
  <pageSetup paperSize="9" orientation="landscape" horizontalDpi="300" verticalDpi="300" r:id="rId1"/>
  <headerFooter alignWithMargins="0">
    <oddFooter>&amp;L&amp;A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"/>
  <sheetViews>
    <sheetView workbookViewId="0"/>
  </sheetViews>
  <sheetFormatPr defaultRowHeight="12.75"/>
  <cols>
    <col min="1" max="1" width="5.5703125" customWidth="1"/>
    <col min="2" max="2" width="21.28515625" customWidth="1"/>
    <col min="3" max="3" width="14.85546875" customWidth="1"/>
    <col min="4" max="5" width="5.7109375" customWidth="1"/>
    <col min="6" max="6" width="6.7109375" customWidth="1"/>
    <col min="7" max="7" width="3.140625" customWidth="1"/>
    <col min="8" max="9" width="5.7109375" customWidth="1"/>
    <col min="10" max="10" width="6.7109375" customWidth="1"/>
    <col min="11" max="11" width="3.140625" customWidth="1"/>
    <col min="12" max="13" width="5.7109375" customWidth="1"/>
    <col min="14" max="14" width="6.7109375" customWidth="1"/>
    <col min="15" max="15" width="3.140625" customWidth="1"/>
    <col min="16" max="18" width="6.7109375" customWidth="1"/>
    <col min="19" max="19" width="10.7109375" customWidth="1"/>
    <col min="20" max="20" width="11.42578125" customWidth="1"/>
  </cols>
  <sheetData>
    <row r="1" spans="1:20">
      <c r="A1" t="s">
        <v>0</v>
      </c>
      <c r="D1" t="s">
        <v>1</v>
      </c>
      <c r="F1" s="77" t="s">
        <v>226</v>
      </c>
      <c r="G1" s="2"/>
      <c r="H1" t="s">
        <v>3</v>
      </c>
      <c r="J1" s="86"/>
      <c r="K1" s="3"/>
      <c r="L1" t="s">
        <v>4</v>
      </c>
      <c r="N1" s="86"/>
      <c r="O1" s="2"/>
      <c r="T1" s="4">
        <f ca="1">NOW()</f>
        <v>42374.372500810183</v>
      </c>
    </row>
    <row r="2" spans="1:20">
      <c r="A2" s="5" t="s">
        <v>5</v>
      </c>
      <c r="G2" s="2"/>
      <c r="K2" s="3"/>
      <c r="O2" s="2"/>
      <c r="T2" s="6">
        <f ca="1">NOW()</f>
        <v>42374.372500810183</v>
      </c>
    </row>
    <row r="3" spans="1:20">
      <c r="A3" s="19" t="s">
        <v>221</v>
      </c>
      <c r="C3" t="s">
        <v>229</v>
      </c>
      <c r="G3" s="2"/>
      <c r="K3" s="3"/>
      <c r="O3" s="2"/>
    </row>
    <row r="4" spans="1:20">
      <c r="A4" t="s">
        <v>230</v>
      </c>
      <c r="D4" s="85"/>
      <c r="E4" s="85"/>
      <c r="F4" s="85" t="s">
        <v>61</v>
      </c>
      <c r="G4" s="2"/>
      <c r="H4" s="85"/>
      <c r="I4" s="85"/>
      <c r="J4" s="85" t="s">
        <v>61</v>
      </c>
      <c r="K4" s="2"/>
      <c r="L4" s="85"/>
      <c r="M4" s="85"/>
      <c r="N4" s="85" t="s">
        <v>61</v>
      </c>
      <c r="O4" s="2"/>
      <c r="P4" s="90" t="s">
        <v>16</v>
      </c>
      <c r="Q4" s="90"/>
      <c r="R4" s="90"/>
      <c r="S4" s="85" t="s">
        <v>59</v>
      </c>
    </row>
    <row r="5" spans="1:20" s="22" customFormat="1">
      <c r="A5" s="85" t="s">
        <v>19</v>
      </c>
      <c r="B5" s="85" t="s">
        <v>20</v>
      </c>
      <c r="C5" s="85" t="s">
        <v>23</v>
      </c>
      <c r="D5" s="85" t="s">
        <v>44</v>
      </c>
      <c r="E5" s="85" t="s">
        <v>42</v>
      </c>
      <c r="F5" s="85" t="s">
        <v>45</v>
      </c>
      <c r="G5" s="8"/>
      <c r="H5" s="85" t="s">
        <v>44</v>
      </c>
      <c r="I5" s="85" t="s">
        <v>42</v>
      </c>
      <c r="J5" s="85" t="s">
        <v>45</v>
      </c>
      <c r="K5" s="8"/>
      <c r="L5" s="85" t="s">
        <v>44</v>
      </c>
      <c r="M5" s="85" t="s">
        <v>42</v>
      </c>
      <c r="N5" s="85" t="s">
        <v>45</v>
      </c>
      <c r="O5" s="8"/>
      <c r="P5" s="85" t="s">
        <v>46</v>
      </c>
      <c r="Q5" s="85" t="s">
        <v>47</v>
      </c>
      <c r="R5" s="85" t="s">
        <v>48</v>
      </c>
      <c r="S5" s="85" t="s">
        <v>34</v>
      </c>
      <c r="T5" s="85" t="s">
        <v>49</v>
      </c>
    </row>
    <row r="6" spans="1:20">
      <c r="G6" s="2"/>
      <c r="K6" s="2"/>
      <c r="O6" s="2"/>
    </row>
    <row r="7" spans="1:20">
      <c r="A7" s="32">
        <v>8</v>
      </c>
      <c r="B7" s="31" t="s">
        <v>82</v>
      </c>
      <c r="C7" s="45" t="s">
        <v>76</v>
      </c>
      <c r="D7" s="10">
        <v>7.5</v>
      </c>
      <c r="E7" s="10">
        <v>6.3</v>
      </c>
      <c r="F7" s="18">
        <f>(D7*0.75)+(E7*0.25)</f>
        <v>7.2</v>
      </c>
      <c r="G7" s="2"/>
      <c r="H7" s="10"/>
      <c r="I7" s="10"/>
      <c r="J7" s="18">
        <f>(H7*0.75)+(I7*0.25)</f>
        <v>0</v>
      </c>
      <c r="K7" s="2"/>
      <c r="L7" s="10"/>
      <c r="M7" s="10"/>
      <c r="N7" s="18">
        <f>(L7*0.75)+(M7*0.25)</f>
        <v>0</v>
      </c>
      <c r="O7" s="2"/>
      <c r="P7" s="18">
        <f>F7</f>
        <v>7.2</v>
      </c>
      <c r="Q7" s="18"/>
      <c r="R7" s="18"/>
      <c r="S7" s="18">
        <f>AVERAGE(P7:R7)</f>
        <v>7.2</v>
      </c>
      <c r="T7">
        <f>RANK(S7,S$7:S$8)</f>
        <v>1</v>
      </c>
    </row>
    <row r="8" spans="1:20">
      <c r="A8" s="32">
        <v>9</v>
      </c>
      <c r="B8" s="31" t="s">
        <v>73</v>
      </c>
      <c r="C8" s="45" t="s">
        <v>76</v>
      </c>
      <c r="D8" s="10">
        <v>6.9</v>
      </c>
      <c r="E8" s="10">
        <v>5.0999999999999996</v>
      </c>
      <c r="F8" s="18">
        <f>(D8*0.75)+(E8*0.25)</f>
        <v>6.4500000000000011</v>
      </c>
      <c r="G8" s="2"/>
      <c r="H8" s="10"/>
      <c r="I8" s="10"/>
      <c r="J8" s="18">
        <f>(H8*0.75)+(I8*0.25)</f>
        <v>0</v>
      </c>
      <c r="K8" s="2"/>
      <c r="L8" s="10"/>
      <c r="M8" s="10"/>
      <c r="N8" s="18">
        <f>(L8*0.75)+(M8*0.25)</f>
        <v>0</v>
      </c>
      <c r="O8" s="2"/>
      <c r="P8" s="18">
        <f>F8</f>
        <v>6.4500000000000011</v>
      </c>
      <c r="Q8" s="18"/>
      <c r="R8" s="18"/>
      <c r="S8" s="18">
        <f>AVERAGE(P8:R8)</f>
        <v>6.4500000000000011</v>
      </c>
      <c r="T8">
        <f>RANK(S8,S$7:S$8)</f>
        <v>2</v>
      </c>
    </row>
    <row r="12" spans="1:20">
      <c r="B12" s="20"/>
    </row>
  </sheetData>
  <sortState ref="A7:T9">
    <sortCondition descending="1" ref="S7:S9"/>
  </sortState>
  <mergeCells count="1">
    <mergeCell ref="P4:R4"/>
  </mergeCells>
  <pageMargins left="0.75" right="0.75" top="1" bottom="1" header="0.5" footer="0.5"/>
  <pageSetup paperSize="9" scale="97" orientation="landscape" horizontalDpi="300" verticalDpi="300" r:id="rId1"/>
  <headerFooter alignWithMargins="0">
    <oddFooter>&amp;L&amp;A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7"/>
  <sheetViews>
    <sheetView workbookViewId="0"/>
  </sheetViews>
  <sheetFormatPr defaultRowHeight="12.75"/>
  <cols>
    <col min="1" max="1" width="5.5703125" customWidth="1"/>
    <col min="2" max="2" width="26.7109375" customWidth="1"/>
    <col min="3" max="3" width="14.85546875" customWidth="1"/>
    <col min="4" max="5" width="5.7109375" customWidth="1"/>
    <col min="6" max="6" width="6.7109375" customWidth="1"/>
    <col min="7" max="7" width="3.140625" customWidth="1"/>
    <col min="8" max="9" width="5.7109375" customWidth="1"/>
    <col min="10" max="10" width="6.7109375" customWidth="1"/>
    <col min="11" max="11" width="3.140625" customWidth="1"/>
    <col min="12" max="13" width="5.7109375" customWidth="1"/>
    <col min="14" max="14" width="6.7109375" customWidth="1"/>
    <col min="15" max="15" width="3.140625" customWidth="1"/>
    <col min="16" max="18" width="6.7109375" customWidth="1"/>
    <col min="19" max="19" width="10.7109375" customWidth="1"/>
    <col min="20" max="20" width="11.42578125" customWidth="1"/>
  </cols>
  <sheetData>
    <row r="1" spans="1:20">
      <c r="A1" t="s">
        <v>0</v>
      </c>
      <c r="D1" t="s">
        <v>1</v>
      </c>
      <c r="F1" s="77" t="s">
        <v>220</v>
      </c>
      <c r="G1" s="2"/>
      <c r="H1" t="s">
        <v>3</v>
      </c>
      <c r="J1" s="86"/>
      <c r="K1" s="3"/>
      <c r="L1" t="s">
        <v>4</v>
      </c>
      <c r="N1" s="86"/>
      <c r="O1" s="2"/>
      <c r="T1" s="4">
        <f ca="1">NOW()</f>
        <v>42374.372500810183</v>
      </c>
    </row>
    <row r="2" spans="1:20">
      <c r="A2" s="5" t="s">
        <v>5</v>
      </c>
      <c r="G2" s="2"/>
      <c r="K2" s="3"/>
      <c r="O2" s="2"/>
      <c r="T2" s="6">
        <f ca="1">NOW()</f>
        <v>42374.372500810183</v>
      </c>
    </row>
    <row r="3" spans="1:20">
      <c r="A3" s="19" t="s">
        <v>231</v>
      </c>
      <c r="C3" t="s">
        <v>232</v>
      </c>
      <c r="G3" s="2"/>
      <c r="K3" s="3"/>
      <c r="O3" s="2"/>
    </row>
    <row r="4" spans="1:20">
      <c r="D4" s="85"/>
      <c r="E4" s="85"/>
      <c r="F4" s="85" t="s">
        <v>61</v>
      </c>
      <c r="G4" s="2"/>
      <c r="H4" s="85"/>
      <c r="I4" s="85"/>
      <c r="J4" s="85" t="s">
        <v>61</v>
      </c>
      <c r="K4" s="2"/>
      <c r="L4" s="85"/>
      <c r="M4" s="85"/>
      <c r="N4" s="85" t="s">
        <v>61</v>
      </c>
      <c r="O4" s="2"/>
      <c r="P4" s="90" t="s">
        <v>16</v>
      </c>
      <c r="Q4" s="90"/>
      <c r="R4" s="90"/>
      <c r="S4" s="85" t="s">
        <v>59</v>
      </c>
    </row>
    <row r="5" spans="1:20" s="22" customFormat="1">
      <c r="A5" s="85" t="s">
        <v>19</v>
      </c>
      <c r="B5" s="85" t="s">
        <v>20</v>
      </c>
      <c r="C5" s="85" t="s">
        <v>23</v>
      </c>
      <c r="D5" s="85" t="s">
        <v>44</v>
      </c>
      <c r="E5" s="85" t="s">
        <v>42</v>
      </c>
      <c r="F5" s="85" t="s">
        <v>45</v>
      </c>
      <c r="G5" s="8"/>
      <c r="H5" s="85" t="s">
        <v>44</v>
      </c>
      <c r="I5" s="85" t="s">
        <v>42</v>
      </c>
      <c r="J5" s="85" t="s">
        <v>45</v>
      </c>
      <c r="K5" s="8"/>
      <c r="L5" s="85" t="s">
        <v>44</v>
      </c>
      <c r="M5" s="85" t="s">
        <v>42</v>
      </c>
      <c r="N5" s="85" t="s">
        <v>45</v>
      </c>
      <c r="O5" s="8"/>
      <c r="P5" s="85" t="s">
        <v>46</v>
      </c>
      <c r="Q5" s="85" t="s">
        <v>47</v>
      </c>
      <c r="R5" s="85" t="s">
        <v>48</v>
      </c>
      <c r="S5" s="85" t="s">
        <v>34</v>
      </c>
      <c r="T5" s="85" t="s">
        <v>49</v>
      </c>
    </row>
    <row r="6" spans="1:20">
      <c r="G6" s="2"/>
      <c r="K6" s="2"/>
      <c r="O6" s="2"/>
    </row>
    <row r="7" spans="1:20">
      <c r="A7" s="32">
        <v>34</v>
      </c>
      <c r="B7" s="31" t="s">
        <v>88</v>
      </c>
      <c r="C7" s="57" t="s">
        <v>209</v>
      </c>
      <c r="D7" s="1"/>
      <c r="E7" s="13"/>
      <c r="F7" s="14"/>
      <c r="G7" s="2"/>
      <c r="H7" s="1"/>
      <c r="I7" s="13"/>
      <c r="J7" s="14"/>
      <c r="K7" s="2"/>
      <c r="L7" s="1"/>
      <c r="M7" s="13"/>
      <c r="N7" s="14"/>
      <c r="O7" s="2"/>
      <c r="P7" s="14"/>
      <c r="Q7" s="14"/>
      <c r="R7" s="14"/>
      <c r="S7" s="14"/>
      <c r="T7" s="1"/>
    </row>
    <row r="8" spans="1:20">
      <c r="A8" s="32">
        <v>50</v>
      </c>
      <c r="B8" s="31" t="s">
        <v>233</v>
      </c>
      <c r="C8" s="57" t="s">
        <v>67</v>
      </c>
      <c r="D8" s="10">
        <v>7.6</v>
      </c>
      <c r="E8" s="10">
        <v>7.6</v>
      </c>
      <c r="F8" s="18">
        <f>(D8*0.75)+(E8*0.25)</f>
        <v>7.6</v>
      </c>
      <c r="G8" s="2"/>
      <c r="H8" s="10"/>
      <c r="I8" s="10"/>
      <c r="J8" s="18">
        <f>(H8*0.75)+(I8*0.25)</f>
        <v>0</v>
      </c>
      <c r="K8" s="2"/>
      <c r="L8" s="10"/>
      <c r="M8" s="10"/>
      <c r="N8" s="18">
        <f>(L8*0.75)+(M8*0.25)</f>
        <v>0</v>
      </c>
      <c r="O8" s="2"/>
      <c r="P8" s="18">
        <f>F8</f>
        <v>7.6</v>
      </c>
      <c r="Q8" s="18"/>
      <c r="R8" s="18"/>
      <c r="S8" s="18">
        <f>AVERAGE(P8:R8)</f>
        <v>7.6</v>
      </c>
      <c r="T8">
        <v>1</v>
      </c>
    </row>
    <row r="9" spans="1:20">
      <c r="A9" s="32">
        <v>8</v>
      </c>
      <c r="B9" s="31" t="s">
        <v>82</v>
      </c>
      <c r="C9" s="71"/>
      <c r="D9" s="1"/>
      <c r="E9" s="13"/>
      <c r="F9" s="14"/>
      <c r="G9" s="2"/>
      <c r="H9" s="1"/>
      <c r="I9" s="13"/>
      <c r="J9" s="14"/>
      <c r="K9" s="2"/>
      <c r="L9" s="1"/>
      <c r="M9" s="13"/>
      <c r="N9" s="14"/>
      <c r="O9" s="2"/>
      <c r="P9" s="14"/>
      <c r="Q9" s="14"/>
      <c r="R9" s="14"/>
      <c r="S9" s="14"/>
      <c r="T9" s="1"/>
    </row>
    <row r="10" spans="1:20">
      <c r="A10" s="32">
        <v>9</v>
      </c>
      <c r="B10" s="31" t="s">
        <v>73</v>
      </c>
      <c r="C10" s="34" t="s">
        <v>76</v>
      </c>
      <c r="D10" s="10">
        <v>7.5</v>
      </c>
      <c r="E10" s="10">
        <v>7.2</v>
      </c>
      <c r="F10" s="18">
        <f>(D10*0.75)+(E10*0.25)</f>
        <v>7.4249999999999998</v>
      </c>
      <c r="G10" s="2"/>
      <c r="H10" s="10"/>
      <c r="I10" s="10"/>
      <c r="J10" s="18">
        <f>(H10*0.75)+(I10*0.25)</f>
        <v>0</v>
      </c>
      <c r="K10" s="2"/>
      <c r="L10" s="10"/>
      <c r="M10" s="10"/>
      <c r="N10" s="18">
        <f>(L10*0.75)+(M10*0.25)</f>
        <v>0</v>
      </c>
      <c r="O10" s="2"/>
      <c r="P10" s="18">
        <f>F10</f>
        <v>7.4249999999999998</v>
      </c>
      <c r="Q10" s="18"/>
      <c r="R10" s="18"/>
      <c r="S10" s="18">
        <f>AVERAGE(P10:R10)</f>
        <v>7.4249999999999998</v>
      </c>
      <c r="T10" s="79" t="s">
        <v>234</v>
      </c>
    </row>
    <row r="11" spans="1:20">
      <c r="A11" s="32">
        <v>10</v>
      </c>
      <c r="B11" s="31" t="s">
        <v>103</v>
      </c>
      <c r="C11" s="71"/>
      <c r="D11" s="1"/>
      <c r="E11" s="13"/>
      <c r="F11" s="14"/>
      <c r="G11" s="2"/>
      <c r="H11" s="1"/>
      <c r="I11" s="13"/>
      <c r="J11" s="14"/>
      <c r="K11" s="2"/>
      <c r="L11" s="1"/>
      <c r="M11" s="13"/>
      <c r="N11" s="14"/>
      <c r="O11" s="2"/>
      <c r="P11" s="14"/>
      <c r="Q11" s="14"/>
      <c r="R11" s="14"/>
      <c r="S11" s="14"/>
      <c r="T11" s="1"/>
    </row>
    <row r="12" spans="1:20">
      <c r="A12" s="32">
        <v>12</v>
      </c>
      <c r="B12" s="31" t="s">
        <v>121</v>
      </c>
      <c r="C12" s="34" t="s">
        <v>76</v>
      </c>
      <c r="D12" s="10">
        <v>7.5</v>
      </c>
      <c r="E12" s="10">
        <v>7.2</v>
      </c>
      <c r="F12" s="18">
        <f>(D12*0.75)+(E12*0.25)</f>
        <v>7.4249999999999998</v>
      </c>
      <c r="G12" s="2"/>
      <c r="H12" s="10"/>
      <c r="I12" s="10"/>
      <c r="J12" s="18">
        <f>(H12*0.75)+(I12*0.25)</f>
        <v>0</v>
      </c>
      <c r="K12" s="2"/>
      <c r="L12" s="10"/>
      <c r="M12" s="10"/>
      <c r="N12" s="18">
        <f>(L12*0.75)+(M12*0.25)</f>
        <v>0</v>
      </c>
      <c r="O12" s="2"/>
      <c r="P12" s="18">
        <f>F12</f>
        <v>7.4249999999999998</v>
      </c>
      <c r="Q12" s="18"/>
      <c r="R12" s="18"/>
      <c r="S12" s="18">
        <f>AVERAGE(P12:R12)</f>
        <v>7.4249999999999998</v>
      </c>
      <c r="T12" s="79" t="s">
        <v>234</v>
      </c>
    </row>
    <row r="13" spans="1:20">
      <c r="A13" s="32">
        <v>48</v>
      </c>
      <c r="B13" s="31" t="s">
        <v>77</v>
      </c>
      <c r="C13" s="57" t="s">
        <v>67</v>
      </c>
      <c r="D13" s="1"/>
      <c r="E13" s="13"/>
      <c r="F13" s="14"/>
      <c r="G13" s="2"/>
      <c r="H13" s="1"/>
      <c r="I13" s="13"/>
      <c r="J13" s="14"/>
      <c r="K13" s="2"/>
      <c r="L13" s="1"/>
      <c r="M13" s="13"/>
      <c r="N13" s="14"/>
      <c r="O13" s="2"/>
      <c r="P13" s="14"/>
      <c r="Q13" s="14"/>
      <c r="R13" s="14"/>
      <c r="S13" s="14"/>
      <c r="T13" s="1"/>
    </row>
    <row r="14" spans="1:20">
      <c r="A14" s="32">
        <v>1</v>
      </c>
      <c r="B14" s="31" t="s">
        <v>71</v>
      </c>
      <c r="C14" s="34" t="s">
        <v>72</v>
      </c>
      <c r="D14" s="10">
        <v>7.4</v>
      </c>
      <c r="E14" s="10">
        <v>6.1</v>
      </c>
      <c r="F14" s="18">
        <f>(D14*0.75)+(E14*0.25)</f>
        <v>7.0750000000000011</v>
      </c>
      <c r="G14" s="2"/>
      <c r="H14" s="10"/>
      <c r="I14" s="10"/>
      <c r="J14" s="18">
        <f>(H14*0.75)+(I14*0.25)</f>
        <v>0</v>
      </c>
      <c r="K14" s="2"/>
      <c r="L14" s="10"/>
      <c r="M14" s="10"/>
      <c r="N14" s="18">
        <f>(L14*0.75)+(M14*0.25)</f>
        <v>0</v>
      </c>
      <c r="O14" s="2"/>
      <c r="P14" s="18">
        <f>F14</f>
        <v>7.0750000000000011</v>
      </c>
      <c r="Q14" s="18"/>
      <c r="R14" s="18"/>
      <c r="S14" s="18">
        <f>AVERAGE(P14:R14)</f>
        <v>7.0750000000000011</v>
      </c>
      <c r="T14">
        <v>4</v>
      </c>
    </row>
    <row r="15" spans="1:20">
      <c r="A15" s="32">
        <v>16</v>
      </c>
      <c r="B15" s="31" t="s">
        <v>133</v>
      </c>
      <c r="C15" s="71"/>
      <c r="D15" s="1"/>
      <c r="E15" s="13"/>
      <c r="F15" s="14"/>
      <c r="G15" s="2"/>
      <c r="H15" s="1"/>
      <c r="I15" s="13"/>
      <c r="J15" s="14"/>
      <c r="K15" s="2"/>
      <c r="L15" s="1"/>
      <c r="M15" s="13"/>
      <c r="N15" s="14"/>
      <c r="O15" s="2"/>
      <c r="P15" s="14"/>
      <c r="Q15" s="14"/>
      <c r="R15" s="14"/>
      <c r="S15" s="14"/>
      <c r="T15" s="1"/>
    </row>
    <row r="16" spans="1:20">
      <c r="A16" s="32">
        <v>13</v>
      </c>
      <c r="B16" s="31" t="s">
        <v>114</v>
      </c>
      <c r="C16" s="45" t="s">
        <v>76</v>
      </c>
      <c r="D16" s="10">
        <v>6.9</v>
      </c>
      <c r="E16" s="10">
        <v>6.7</v>
      </c>
      <c r="F16" s="18">
        <f>(D16*0.75)+(E16*0.25)</f>
        <v>6.8500000000000005</v>
      </c>
      <c r="G16" s="2"/>
      <c r="H16" s="10"/>
      <c r="I16" s="10"/>
      <c r="J16" s="18">
        <f>(H16*0.75)+(I16*0.25)</f>
        <v>0</v>
      </c>
      <c r="K16" s="2"/>
      <c r="L16" s="10"/>
      <c r="M16" s="10"/>
      <c r="N16" s="18">
        <f>(L16*0.75)+(M16*0.25)</f>
        <v>0</v>
      </c>
      <c r="O16" s="2"/>
      <c r="P16" s="18">
        <f>F16</f>
        <v>6.8500000000000005</v>
      </c>
      <c r="Q16" s="18"/>
      <c r="R16" s="18"/>
      <c r="S16" s="18">
        <f>AVERAGE(P16:R16)</f>
        <v>6.8500000000000005</v>
      </c>
      <c r="T16" s="79" t="s">
        <v>235</v>
      </c>
    </row>
    <row r="17" spans="1:20">
      <c r="A17" s="32">
        <v>43</v>
      </c>
      <c r="B17" s="31" t="s">
        <v>148</v>
      </c>
      <c r="C17" s="71"/>
      <c r="D17" s="1"/>
      <c r="E17" s="13"/>
      <c r="F17" s="14"/>
      <c r="G17" s="2"/>
      <c r="H17" s="1"/>
      <c r="I17" s="13"/>
      <c r="J17" s="14"/>
      <c r="K17" s="2"/>
      <c r="L17" s="1"/>
      <c r="M17" s="13"/>
      <c r="N17" s="14"/>
      <c r="O17" s="2"/>
      <c r="P17" s="14"/>
      <c r="Q17" s="14"/>
      <c r="R17" s="14"/>
      <c r="S17" s="14"/>
      <c r="T17" s="1"/>
    </row>
    <row r="18" spans="1:20">
      <c r="A18" s="32">
        <v>39</v>
      </c>
      <c r="B18" s="31" t="s">
        <v>136</v>
      </c>
      <c r="C18" s="34" t="s">
        <v>209</v>
      </c>
      <c r="D18" s="10">
        <v>7</v>
      </c>
      <c r="E18" s="10">
        <v>6.4</v>
      </c>
      <c r="F18" s="18">
        <f>(D18*0.75)+(E18*0.25)</f>
        <v>6.85</v>
      </c>
      <c r="G18" s="2"/>
      <c r="H18" s="10"/>
      <c r="I18" s="10"/>
      <c r="J18" s="18">
        <f>(H18*0.75)+(I18*0.25)</f>
        <v>0</v>
      </c>
      <c r="K18" s="2"/>
      <c r="L18" s="10"/>
      <c r="M18" s="10"/>
      <c r="N18" s="18">
        <f>(L18*0.75)+(M18*0.25)</f>
        <v>0</v>
      </c>
      <c r="O18" s="2"/>
      <c r="P18" s="18">
        <f>F18</f>
        <v>6.85</v>
      </c>
      <c r="Q18" s="18"/>
      <c r="R18" s="18"/>
      <c r="S18" s="18">
        <f>AVERAGE(P18:R18)</f>
        <v>6.85</v>
      </c>
      <c r="T18" s="79" t="s">
        <v>235</v>
      </c>
    </row>
    <row r="19" spans="1:20">
      <c r="A19" s="32">
        <v>22</v>
      </c>
      <c r="B19" s="31" t="s">
        <v>164</v>
      </c>
      <c r="C19" s="71"/>
      <c r="D19" s="1"/>
      <c r="E19" s="13"/>
      <c r="F19" s="14"/>
      <c r="G19" s="2"/>
      <c r="H19" s="1"/>
      <c r="I19" s="13"/>
      <c r="J19" s="14"/>
      <c r="K19" s="2"/>
      <c r="L19" s="1"/>
      <c r="M19" s="13"/>
      <c r="N19" s="14"/>
      <c r="O19" s="2"/>
      <c r="P19" s="14"/>
      <c r="Q19" s="14"/>
      <c r="R19" s="14"/>
      <c r="S19" s="14"/>
      <c r="T19" s="1"/>
    </row>
    <row r="20" spans="1:20">
      <c r="A20" s="32">
        <v>40</v>
      </c>
      <c r="B20" s="31" t="s">
        <v>134</v>
      </c>
      <c r="C20" s="34" t="s">
        <v>160</v>
      </c>
      <c r="D20" s="10">
        <v>6.8</v>
      </c>
      <c r="E20" s="10">
        <v>6.6</v>
      </c>
      <c r="F20" s="18">
        <f>(D20*0.75)+(E20*0.25)</f>
        <v>6.75</v>
      </c>
      <c r="G20" s="2"/>
      <c r="H20" s="10"/>
      <c r="I20" s="10"/>
      <c r="J20" s="18">
        <f>(H20*0.75)+(I20*0.25)</f>
        <v>0</v>
      </c>
      <c r="K20" s="2"/>
      <c r="L20" s="10"/>
      <c r="M20" s="10"/>
      <c r="N20" s="18">
        <f>(L20*0.75)+(M20*0.25)</f>
        <v>0</v>
      </c>
      <c r="O20" s="2"/>
      <c r="P20" s="18">
        <f>F20</f>
        <v>6.75</v>
      </c>
      <c r="Q20" s="18"/>
      <c r="R20" s="18"/>
      <c r="S20" s="18">
        <f>AVERAGE(P20:R20)</f>
        <v>6.75</v>
      </c>
    </row>
    <row r="21" spans="1:20">
      <c r="A21" s="32">
        <v>61</v>
      </c>
      <c r="B21" s="31" t="s">
        <v>212</v>
      </c>
      <c r="C21" s="71"/>
      <c r="D21" s="1"/>
      <c r="E21" s="13"/>
      <c r="F21" s="14"/>
      <c r="G21" s="2"/>
      <c r="H21" s="1"/>
      <c r="I21" s="13"/>
      <c r="J21" s="14"/>
      <c r="K21" s="2"/>
      <c r="L21" s="1"/>
      <c r="M21" s="13"/>
      <c r="N21" s="14"/>
      <c r="O21" s="2"/>
      <c r="P21" s="14"/>
      <c r="Q21" s="14"/>
      <c r="R21" s="14"/>
      <c r="S21" s="14"/>
      <c r="T21" s="1"/>
    </row>
    <row r="22" spans="1:20">
      <c r="A22" s="32">
        <v>62</v>
      </c>
      <c r="B22" s="31" t="s">
        <v>213</v>
      </c>
      <c r="C22" s="34" t="s">
        <v>67</v>
      </c>
      <c r="D22" s="10">
        <v>6.7</v>
      </c>
      <c r="E22" s="10">
        <v>6.2</v>
      </c>
      <c r="F22" s="18">
        <f>(D22*0.75)+(E22*0.25)</f>
        <v>6.5750000000000002</v>
      </c>
      <c r="G22" s="2"/>
      <c r="H22" s="10"/>
      <c r="I22" s="10"/>
      <c r="J22" s="18">
        <f>(H22*0.75)+(I22*0.25)</f>
        <v>0</v>
      </c>
      <c r="K22" s="2"/>
      <c r="L22" s="10"/>
      <c r="M22" s="10"/>
      <c r="N22" s="18">
        <f>(L22*0.75)+(M22*0.25)</f>
        <v>0</v>
      </c>
      <c r="O22" s="2"/>
      <c r="P22" s="18">
        <f>F22</f>
        <v>6.5750000000000002</v>
      </c>
      <c r="Q22" s="18"/>
      <c r="R22" s="18"/>
      <c r="S22" s="18">
        <f>AVERAGE(P22:R22)</f>
        <v>6.5750000000000002</v>
      </c>
    </row>
    <row r="23" spans="1:20">
      <c r="A23" s="32">
        <v>35</v>
      </c>
      <c r="B23" s="31" t="s">
        <v>92</v>
      </c>
      <c r="C23" s="71"/>
      <c r="D23" s="1"/>
      <c r="E23" s="13"/>
      <c r="F23" s="14"/>
      <c r="G23" s="2"/>
      <c r="H23" s="1"/>
      <c r="I23" s="13"/>
      <c r="J23" s="14"/>
      <c r="K23" s="2"/>
      <c r="L23" s="1"/>
      <c r="M23" s="13"/>
      <c r="N23" s="14"/>
      <c r="O23" s="2"/>
      <c r="P23" s="14"/>
      <c r="Q23" s="14"/>
      <c r="R23" s="14"/>
      <c r="S23" s="14"/>
      <c r="T23" s="1"/>
    </row>
    <row r="24" spans="1:20">
      <c r="A24" s="32">
        <v>36</v>
      </c>
      <c r="B24" s="31" t="s">
        <v>181</v>
      </c>
      <c r="C24" s="34" t="s">
        <v>209</v>
      </c>
      <c r="D24" s="10">
        <v>6.1</v>
      </c>
      <c r="E24" s="10">
        <v>6.1</v>
      </c>
      <c r="F24" s="18">
        <f>(D24*0.75)+(E24*0.25)</f>
        <v>6.1</v>
      </c>
      <c r="G24" s="2"/>
      <c r="H24" s="10"/>
      <c r="I24" s="10"/>
      <c r="J24" s="18">
        <f>(H24*0.75)+(I24*0.25)</f>
        <v>0</v>
      </c>
      <c r="K24" s="2"/>
      <c r="L24" s="10"/>
      <c r="M24" s="10"/>
      <c r="N24" s="18">
        <f>(L24*0.75)+(M24*0.25)</f>
        <v>0</v>
      </c>
      <c r="O24" s="2"/>
      <c r="P24" s="18">
        <f>F24</f>
        <v>6.1</v>
      </c>
      <c r="Q24" s="18"/>
      <c r="R24" s="18"/>
      <c r="S24" s="18">
        <f>AVERAGE(P24:R24)</f>
        <v>6.1</v>
      </c>
    </row>
    <row r="25" spans="1:20">
      <c r="A25" s="32">
        <v>11</v>
      </c>
      <c r="B25" s="31" t="s">
        <v>99</v>
      </c>
      <c r="C25" s="71"/>
      <c r="D25" s="1"/>
      <c r="E25" s="13"/>
      <c r="F25" s="14"/>
      <c r="G25" s="2"/>
      <c r="H25" s="1"/>
      <c r="I25" s="13"/>
      <c r="J25" s="14"/>
      <c r="K25" s="2"/>
      <c r="L25" s="1"/>
      <c r="M25" s="13"/>
      <c r="N25" s="14"/>
      <c r="O25" s="2"/>
      <c r="P25" s="14"/>
      <c r="Q25" s="14"/>
      <c r="R25" s="14"/>
      <c r="S25" s="14"/>
      <c r="T25" s="1"/>
    </row>
    <row r="26" spans="1:20">
      <c r="A26" s="32">
        <v>20</v>
      </c>
      <c r="B26" s="31" t="s">
        <v>169</v>
      </c>
      <c r="C26" s="45" t="s">
        <v>76</v>
      </c>
      <c r="D26" s="10">
        <v>5.8</v>
      </c>
      <c r="E26" s="10">
        <v>6.5</v>
      </c>
      <c r="F26" s="18">
        <f>(D26*0.75)+(E26*0.25)</f>
        <v>5.9749999999999996</v>
      </c>
      <c r="G26" s="2"/>
      <c r="H26" s="10"/>
      <c r="I26" s="10"/>
      <c r="J26" s="18">
        <f>(H26*0.75)+(I26*0.25)</f>
        <v>0</v>
      </c>
      <c r="K26" s="2"/>
      <c r="L26" s="10"/>
      <c r="M26" s="10"/>
      <c r="N26" s="18">
        <f>(L26*0.75)+(M26*0.25)</f>
        <v>0</v>
      </c>
      <c r="O26" s="2"/>
      <c r="P26" s="18">
        <f>F26</f>
        <v>5.9749999999999996</v>
      </c>
      <c r="Q26" s="18"/>
      <c r="R26" s="18"/>
      <c r="S26" s="18">
        <f>AVERAGE(P26:R26)</f>
        <v>5.9749999999999996</v>
      </c>
    </row>
    <row r="47" spans="2:2">
      <c r="B47" s="20"/>
    </row>
  </sheetData>
  <mergeCells count="1">
    <mergeCell ref="P4:R4"/>
  </mergeCells>
  <pageMargins left="0.75" right="0.75" top="1" bottom="1" header="0.5" footer="0.5"/>
  <pageSetup paperSize="9" orientation="landscape" horizontalDpi="300" verticalDpi="300" r:id="rId1"/>
  <headerFooter alignWithMargins="0">
    <oddFooter>&amp;L&amp;A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5"/>
  <sheetViews>
    <sheetView workbookViewId="0"/>
  </sheetViews>
  <sheetFormatPr defaultRowHeight="12.75"/>
  <cols>
    <col min="1" max="1" width="5.5703125" customWidth="1"/>
    <col min="2" max="2" width="21.28515625" customWidth="1"/>
    <col min="3" max="3" width="14.85546875" customWidth="1"/>
    <col min="4" max="5" width="5.7109375" customWidth="1"/>
    <col min="6" max="6" width="6.7109375" customWidth="1"/>
    <col min="7" max="7" width="3.140625" customWidth="1"/>
    <col min="8" max="9" width="5.7109375" customWidth="1"/>
    <col min="10" max="10" width="6.7109375" customWidth="1"/>
    <col min="11" max="11" width="3.140625" customWidth="1"/>
    <col min="12" max="13" width="5.7109375" customWidth="1"/>
    <col min="14" max="14" width="6.7109375" customWidth="1"/>
    <col min="15" max="15" width="3.140625" customWidth="1"/>
    <col min="16" max="18" width="6.7109375" customWidth="1"/>
    <col min="19" max="19" width="10.7109375" customWidth="1"/>
    <col min="20" max="20" width="11.42578125" customWidth="1"/>
  </cols>
  <sheetData>
    <row r="1" spans="1:20">
      <c r="A1" t="s">
        <v>0</v>
      </c>
      <c r="D1" t="s">
        <v>1</v>
      </c>
      <c r="F1" s="77" t="s">
        <v>226</v>
      </c>
      <c r="G1" s="2"/>
      <c r="H1" t="s">
        <v>3</v>
      </c>
      <c r="J1" s="86"/>
      <c r="K1" s="3"/>
      <c r="L1" t="s">
        <v>4</v>
      </c>
      <c r="N1" s="86"/>
      <c r="O1" s="2"/>
      <c r="T1" s="4">
        <f ca="1">NOW()</f>
        <v>42374.372500810183</v>
      </c>
    </row>
    <row r="2" spans="1:20">
      <c r="A2" s="5" t="s">
        <v>5</v>
      </c>
      <c r="G2" s="2"/>
      <c r="K2" s="3"/>
      <c r="O2" s="2"/>
      <c r="T2" s="6">
        <f ca="1">NOW()</f>
        <v>42374.372500810183</v>
      </c>
    </row>
    <row r="3" spans="1:20">
      <c r="A3" s="19" t="s">
        <v>236</v>
      </c>
      <c r="C3" t="s">
        <v>237</v>
      </c>
      <c r="G3" s="2"/>
      <c r="K3" s="3"/>
      <c r="O3" s="2"/>
    </row>
    <row r="4" spans="1:20">
      <c r="D4" s="85"/>
      <c r="E4" s="85"/>
      <c r="F4" s="85" t="s">
        <v>61</v>
      </c>
      <c r="G4" s="2"/>
      <c r="H4" s="85"/>
      <c r="I4" s="85"/>
      <c r="J4" s="85" t="s">
        <v>61</v>
      </c>
      <c r="K4" s="2"/>
      <c r="L4" s="85"/>
      <c r="M4" s="85"/>
      <c r="N4" s="85" t="s">
        <v>61</v>
      </c>
      <c r="O4" s="2"/>
      <c r="P4" s="90" t="s">
        <v>16</v>
      </c>
      <c r="Q4" s="90"/>
      <c r="R4" s="90"/>
      <c r="S4" s="85" t="s">
        <v>59</v>
      </c>
    </row>
    <row r="5" spans="1:20" s="22" customFormat="1">
      <c r="A5" s="85" t="s">
        <v>19</v>
      </c>
      <c r="B5" s="85" t="s">
        <v>20</v>
      </c>
      <c r="C5" s="85" t="s">
        <v>23</v>
      </c>
      <c r="D5" s="85" t="s">
        <v>44</v>
      </c>
      <c r="E5" s="85" t="s">
        <v>42</v>
      </c>
      <c r="F5" s="85" t="s">
        <v>45</v>
      </c>
      <c r="G5" s="8"/>
      <c r="H5" s="85" t="s">
        <v>44</v>
      </c>
      <c r="I5" s="85" t="s">
        <v>42</v>
      </c>
      <c r="J5" s="85" t="s">
        <v>45</v>
      </c>
      <c r="K5" s="8"/>
      <c r="L5" s="85" t="s">
        <v>44</v>
      </c>
      <c r="M5" s="85" t="s">
        <v>42</v>
      </c>
      <c r="N5" s="85" t="s">
        <v>45</v>
      </c>
      <c r="O5" s="8"/>
      <c r="P5" s="85" t="s">
        <v>46</v>
      </c>
      <c r="Q5" s="85" t="s">
        <v>47</v>
      </c>
      <c r="R5" s="85" t="s">
        <v>48</v>
      </c>
      <c r="S5" s="85" t="s">
        <v>34</v>
      </c>
      <c r="T5" s="85" t="s">
        <v>49</v>
      </c>
    </row>
    <row r="6" spans="1:20">
      <c r="G6" s="2"/>
      <c r="K6" s="2"/>
      <c r="O6" s="2"/>
    </row>
    <row r="7" spans="1:20">
      <c r="A7" s="32">
        <v>6</v>
      </c>
      <c r="B7" s="31" t="s">
        <v>199</v>
      </c>
      <c r="C7" s="71"/>
      <c r="D7" s="1"/>
      <c r="E7" s="13"/>
      <c r="F7" s="14"/>
      <c r="G7" s="2"/>
      <c r="H7" s="1"/>
      <c r="I7" s="13"/>
      <c r="J7" s="14"/>
      <c r="K7" s="2"/>
      <c r="L7" s="1"/>
      <c r="M7" s="13"/>
      <c r="N7" s="14"/>
      <c r="O7" s="2"/>
      <c r="P7" s="14"/>
      <c r="Q7" s="14"/>
      <c r="R7" s="14"/>
      <c r="S7" s="14"/>
      <c r="T7" s="1"/>
    </row>
    <row r="8" spans="1:20">
      <c r="A8" s="32">
        <v>7</v>
      </c>
      <c r="B8" s="31" t="s">
        <v>117</v>
      </c>
      <c r="C8" s="34" t="s">
        <v>81</v>
      </c>
      <c r="D8" s="10">
        <v>7.6</v>
      </c>
      <c r="E8" s="10">
        <v>5.7</v>
      </c>
      <c r="F8" s="18">
        <f>(D8*0.75)+(E8*0.25)</f>
        <v>7.1249999999999991</v>
      </c>
      <c r="G8" s="2"/>
      <c r="H8" s="10"/>
      <c r="I8" s="10"/>
      <c r="J8" s="18">
        <f>(H8*0.75)+(I8*0.25)</f>
        <v>0</v>
      </c>
      <c r="K8" s="2"/>
      <c r="L8" s="10"/>
      <c r="M8" s="10"/>
      <c r="N8" s="18">
        <f>(L8*0.75)+(M8*0.25)</f>
        <v>0</v>
      </c>
      <c r="O8" s="2"/>
      <c r="P8" s="18">
        <f>F8</f>
        <v>7.1249999999999991</v>
      </c>
      <c r="Q8" s="18"/>
      <c r="R8" s="18"/>
      <c r="S8" s="18">
        <f>AVERAGE(P8:R8)</f>
        <v>7.1249999999999991</v>
      </c>
      <c r="T8">
        <v>1</v>
      </c>
    </row>
    <row r="9" spans="1:20">
      <c r="A9" s="32">
        <v>18</v>
      </c>
      <c r="B9" s="31" t="s">
        <v>165</v>
      </c>
      <c r="C9" s="71"/>
      <c r="D9" s="1"/>
      <c r="E9" s="13"/>
      <c r="F9" s="14"/>
      <c r="G9" s="2"/>
      <c r="H9" s="1"/>
      <c r="I9" s="13"/>
      <c r="J9" s="14"/>
      <c r="K9" s="2"/>
      <c r="L9" s="1"/>
      <c r="M9" s="13"/>
      <c r="N9" s="14"/>
      <c r="O9" s="2"/>
      <c r="P9" s="14"/>
      <c r="Q9" s="14"/>
      <c r="R9" s="14"/>
      <c r="S9" s="14"/>
      <c r="T9" s="1"/>
    </row>
    <row r="10" spans="1:20">
      <c r="A10" s="32">
        <v>15</v>
      </c>
      <c r="B10" s="31" t="s">
        <v>139</v>
      </c>
      <c r="C10" s="34" t="s">
        <v>76</v>
      </c>
      <c r="D10" s="10">
        <v>7.1</v>
      </c>
      <c r="E10" s="10">
        <v>5.9</v>
      </c>
      <c r="F10" s="18">
        <f>(D10*0.75)+(E10*0.25)</f>
        <v>6.7999999999999989</v>
      </c>
      <c r="G10" s="2"/>
      <c r="H10" s="10"/>
      <c r="I10" s="10"/>
      <c r="J10" s="18">
        <f>(H10*0.75)+(I10*0.25)</f>
        <v>0</v>
      </c>
      <c r="K10" s="2"/>
      <c r="L10" s="10"/>
      <c r="M10" s="10"/>
      <c r="N10" s="18">
        <f>(L10*0.75)+(M10*0.25)</f>
        <v>0</v>
      </c>
      <c r="O10" s="2"/>
      <c r="P10" s="18">
        <f>F10</f>
        <v>6.7999999999999989</v>
      </c>
      <c r="Q10" s="18"/>
      <c r="R10" s="18"/>
      <c r="S10" s="18">
        <f>AVERAGE(P10:R10)</f>
        <v>6.7999999999999989</v>
      </c>
      <c r="T10">
        <v>2</v>
      </c>
    </row>
    <row r="11" spans="1:20">
      <c r="A11" s="32">
        <v>2</v>
      </c>
      <c r="B11" s="31" t="s">
        <v>168</v>
      </c>
      <c r="C11" s="71"/>
      <c r="D11" s="1"/>
      <c r="E11" s="13"/>
      <c r="F11" s="14"/>
      <c r="G11" s="2"/>
      <c r="H11" s="1"/>
      <c r="I11" s="13"/>
      <c r="J11" s="14"/>
      <c r="K11" s="2"/>
      <c r="L11" s="1"/>
      <c r="M11" s="13"/>
      <c r="N11" s="14"/>
      <c r="O11" s="2"/>
      <c r="P11" s="14"/>
      <c r="Q11" s="14"/>
      <c r="R11" s="14"/>
      <c r="S11" s="14"/>
      <c r="T11" s="1"/>
    </row>
    <row r="12" spans="1:20">
      <c r="A12" s="32">
        <v>3</v>
      </c>
      <c r="B12" s="31" t="s">
        <v>113</v>
      </c>
      <c r="C12" s="34" t="s">
        <v>72</v>
      </c>
      <c r="D12" s="10">
        <v>7.1</v>
      </c>
      <c r="E12" s="10">
        <v>5.3</v>
      </c>
      <c r="F12" s="18">
        <f>(D12*0.75)+(E12*0.25)</f>
        <v>6.6499999999999995</v>
      </c>
      <c r="G12" s="2"/>
      <c r="H12" s="10"/>
      <c r="I12" s="10"/>
      <c r="J12" s="18">
        <f>(H12*0.75)+(I12*0.25)</f>
        <v>0</v>
      </c>
      <c r="K12" s="2"/>
      <c r="L12" s="10"/>
      <c r="M12" s="10"/>
      <c r="N12" s="18">
        <f>(L12*0.75)+(M12*0.25)</f>
        <v>0</v>
      </c>
      <c r="O12" s="2"/>
      <c r="P12" s="18">
        <f>F12</f>
        <v>6.6499999999999995</v>
      </c>
      <c r="Q12" s="18"/>
      <c r="R12" s="18"/>
      <c r="S12" s="18">
        <f>AVERAGE(P12:R12)</f>
        <v>6.6499999999999995</v>
      </c>
      <c r="T12">
        <v>3</v>
      </c>
    </row>
    <row r="13" spans="1:20">
      <c r="A13" s="32">
        <v>17</v>
      </c>
      <c r="B13" s="31" t="s">
        <v>141</v>
      </c>
      <c r="C13" s="71"/>
      <c r="D13" s="1"/>
      <c r="E13" s="13"/>
      <c r="F13" s="14"/>
      <c r="G13" s="2"/>
      <c r="H13" s="1"/>
      <c r="I13" s="13"/>
      <c r="J13" s="14"/>
      <c r="K13" s="2"/>
      <c r="L13" s="1"/>
      <c r="M13" s="13"/>
      <c r="N13" s="14"/>
      <c r="O13" s="2"/>
      <c r="P13" s="14"/>
      <c r="Q13" s="14"/>
      <c r="R13" s="14"/>
      <c r="S13" s="14"/>
      <c r="T13" s="1"/>
    </row>
    <row r="14" spans="1:20">
      <c r="A14" s="32">
        <v>19</v>
      </c>
      <c r="B14" s="31" t="s">
        <v>155</v>
      </c>
      <c r="C14" s="34" t="s">
        <v>76</v>
      </c>
      <c r="D14" s="10">
        <v>7.1</v>
      </c>
      <c r="E14" s="10">
        <v>5</v>
      </c>
      <c r="F14" s="18">
        <f>(D14*0.75)+(E14*0.25)</f>
        <v>6.5749999999999993</v>
      </c>
      <c r="G14" s="2"/>
      <c r="H14" s="10"/>
      <c r="I14" s="10"/>
      <c r="J14" s="18">
        <f>(H14*0.75)+(I14*0.25)</f>
        <v>0</v>
      </c>
      <c r="K14" s="2"/>
      <c r="L14" s="10"/>
      <c r="M14" s="10"/>
      <c r="N14" s="18">
        <f>(L14*0.75)+(M14*0.25)</f>
        <v>0</v>
      </c>
      <c r="O14" s="2"/>
      <c r="P14" s="18">
        <f>F14</f>
        <v>6.5749999999999993</v>
      </c>
      <c r="Q14" s="18"/>
      <c r="R14" s="18"/>
      <c r="S14" s="18">
        <f>AVERAGE(P14:R14)</f>
        <v>6.5749999999999993</v>
      </c>
      <c r="T14">
        <v>4</v>
      </c>
    </row>
    <row r="15" spans="1:20">
      <c r="A15" s="32">
        <v>28</v>
      </c>
      <c r="B15" s="31" t="s">
        <v>143</v>
      </c>
      <c r="C15" s="71"/>
      <c r="D15" s="1"/>
      <c r="E15" s="13"/>
      <c r="F15" s="14"/>
      <c r="G15" s="2"/>
      <c r="H15" s="1"/>
      <c r="I15" s="13"/>
      <c r="J15" s="14"/>
      <c r="K15" s="2"/>
      <c r="L15" s="1"/>
      <c r="M15" s="13"/>
      <c r="N15" s="14"/>
      <c r="O15" s="2"/>
      <c r="P15" s="14"/>
      <c r="Q15" s="14"/>
      <c r="R15" s="14"/>
      <c r="S15" s="14"/>
      <c r="T15" s="1"/>
    </row>
    <row r="16" spans="1:20">
      <c r="A16" s="32">
        <v>29</v>
      </c>
      <c r="B16" s="31" t="s">
        <v>140</v>
      </c>
      <c r="C16" s="34" t="s">
        <v>204</v>
      </c>
      <c r="D16" s="10">
        <v>6.9</v>
      </c>
      <c r="E16" s="10">
        <v>5.2</v>
      </c>
      <c r="F16" s="18">
        <f>(D16*0.75)+(E16*0.25)</f>
        <v>6.4750000000000005</v>
      </c>
      <c r="G16" s="2"/>
      <c r="H16" s="10"/>
      <c r="I16" s="10"/>
      <c r="J16" s="18">
        <f>(H16*0.75)+(I16*0.25)</f>
        <v>0</v>
      </c>
      <c r="K16" s="2"/>
      <c r="L16" s="10"/>
      <c r="M16" s="10"/>
      <c r="N16" s="18">
        <f>(L16*0.75)+(M16*0.25)</f>
        <v>0</v>
      </c>
      <c r="O16" s="2"/>
      <c r="P16" s="18">
        <f>F16</f>
        <v>6.4750000000000005</v>
      </c>
      <c r="Q16" s="18"/>
      <c r="R16" s="18"/>
      <c r="S16" s="18">
        <f>AVERAGE(P16:R16)</f>
        <v>6.4750000000000005</v>
      </c>
      <c r="T16">
        <v>5</v>
      </c>
    </row>
    <row r="17" spans="1:20">
      <c r="A17" s="32">
        <v>41</v>
      </c>
      <c r="B17" s="31" t="s">
        <v>151</v>
      </c>
      <c r="C17" s="71"/>
      <c r="D17" s="1"/>
      <c r="E17" s="13"/>
      <c r="F17" s="14"/>
      <c r="G17" s="2"/>
      <c r="H17" s="1"/>
      <c r="I17" s="13"/>
      <c r="J17" s="14"/>
      <c r="K17" s="2"/>
      <c r="L17" s="1"/>
      <c r="M17" s="13"/>
      <c r="N17" s="14"/>
      <c r="O17" s="2"/>
      <c r="P17" s="14"/>
      <c r="Q17" s="14"/>
      <c r="R17" s="14"/>
      <c r="S17" s="14"/>
      <c r="T17" s="1"/>
    </row>
    <row r="18" spans="1:20">
      <c r="A18" s="32">
        <v>43</v>
      </c>
      <c r="B18" s="31" t="s">
        <v>154</v>
      </c>
      <c r="C18" s="34" t="s">
        <v>209</v>
      </c>
      <c r="D18" s="10">
        <v>6.2</v>
      </c>
      <c r="E18" s="10">
        <v>4.7</v>
      </c>
      <c r="F18" s="18">
        <f>(D18*0.75)+(E18*0.25)</f>
        <v>5.8250000000000002</v>
      </c>
      <c r="G18" s="2"/>
      <c r="H18" s="10"/>
      <c r="I18" s="10"/>
      <c r="J18" s="18">
        <f>(H18*0.75)+(I18*0.25)</f>
        <v>0</v>
      </c>
      <c r="K18" s="2"/>
      <c r="L18" s="10"/>
      <c r="M18" s="10"/>
      <c r="N18" s="18">
        <f>(L18*0.75)+(M18*0.25)</f>
        <v>0</v>
      </c>
      <c r="O18" s="2"/>
      <c r="P18" s="18">
        <f>F18</f>
        <v>5.8250000000000002</v>
      </c>
      <c r="Q18" s="18"/>
      <c r="R18" s="18"/>
      <c r="S18" s="18">
        <f>AVERAGE(P18:R18)</f>
        <v>5.8250000000000002</v>
      </c>
      <c r="T18">
        <v>6</v>
      </c>
    </row>
    <row r="19" spans="1:20">
      <c r="A19" s="32">
        <v>60</v>
      </c>
      <c r="B19" s="31" t="s">
        <v>203</v>
      </c>
      <c r="C19" s="71"/>
      <c r="D19" s="1"/>
      <c r="E19" s="13"/>
      <c r="F19" s="14"/>
      <c r="G19" s="2"/>
      <c r="H19" s="1"/>
      <c r="I19" s="13"/>
      <c r="J19" s="14"/>
      <c r="K19" s="2"/>
      <c r="L19" s="1"/>
      <c r="M19" s="13"/>
      <c r="N19" s="14"/>
      <c r="O19" s="2"/>
      <c r="P19" s="14"/>
      <c r="Q19" s="14"/>
      <c r="R19" s="14"/>
      <c r="S19" s="14"/>
      <c r="T19" s="1"/>
    </row>
    <row r="20" spans="1:20">
      <c r="A20" s="32">
        <v>53</v>
      </c>
      <c r="B20" s="31" t="s">
        <v>100</v>
      </c>
      <c r="C20" s="34" t="s">
        <v>67</v>
      </c>
      <c r="D20" s="10">
        <v>6.4</v>
      </c>
      <c r="E20" s="10">
        <v>4</v>
      </c>
      <c r="F20" s="18">
        <f>(D20*0.75)+(E20*0.25)</f>
        <v>5.8000000000000007</v>
      </c>
      <c r="G20" s="2"/>
      <c r="H20" s="10"/>
      <c r="I20" s="10"/>
      <c r="J20" s="18">
        <f>(H20*0.75)+(I20*0.25)</f>
        <v>0</v>
      </c>
      <c r="K20" s="2"/>
      <c r="L20" s="10"/>
      <c r="M20" s="10"/>
      <c r="N20" s="18">
        <f>(L20*0.75)+(M20*0.25)</f>
        <v>0</v>
      </c>
      <c r="O20" s="2"/>
      <c r="P20" s="18">
        <f>F20</f>
        <v>5.8000000000000007</v>
      </c>
      <c r="Q20" s="18"/>
      <c r="R20" s="18"/>
      <c r="S20" s="18">
        <f>AVERAGE(P20:R20)</f>
        <v>5.8000000000000007</v>
      </c>
    </row>
    <row r="21" spans="1:20">
      <c r="A21" s="32">
        <v>26</v>
      </c>
      <c r="B21" s="31" t="s">
        <v>120</v>
      </c>
      <c r="C21" s="71"/>
      <c r="D21" s="1"/>
      <c r="E21" s="13"/>
      <c r="F21" s="14"/>
      <c r="G21" s="2"/>
      <c r="H21" s="1"/>
      <c r="I21" s="13"/>
      <c r="J21" s="14"/>
      <c r="K21" s="2"/>
      <c r="L21" s="1"/>
      <c r="M21" s="13"/>
      <c r="N21" s="14"/>
      <c r="O21" s="2"/>
      <c r="P21" s="14"/>
      <c r="Q21" s="14"/>
      <c r="R21" s="14"/>
      <c r="S21" s="14"/>
      <c r="T21" s="1"/>
    </row>
    <row r="22" spans="1:20">
      <c r="A22" s="32">
        <v>27</v>
      </c>
      <c r="B22" s="31" t="s">
        <v>116</v>
      </c>
      <c r="C22" s="34" t="s">
        <v>204</v>
      </c>
      <c r="D22" s="10">
        <v>6</v>
      </c>
      <c r="E22" s="10">
        <v>5.2</v>
      </c>
      <c r="F22" s="18">
        <f>(D22*0.75)+(E22*0.25)</f>
        <v>5.8</v>
      </c>
      <c r="G22" s="2"/>
      <c r="H22" s="10"/>
      <c r="I22" s="10"/>
      <c r="J22" s="18">
        <f>(H22*0.75)+(I22*0.25)</f>
        <v>0</v>
      </c>
      <c r="K22" s="2"/>
      <c r="L22" s="10"/>
      <c r="M22" s="10"/>
      <c r="N22" s="18">
        <f>(L22*0.75)+(M22*0.25)</f>
        <v>0</v>
      </c>
      <c r="O22" s="2"/>
      <c r="P22" s="18">
        <f>F22</f>
        <v>5.8</v>
      </c>
      <c r="Q22" s="18"/>
      <c r="R22" s="18"/>
      <c r="S22" s="18">
        <f>AVERAGE(P22:R22)</f>
        <v>5.8</v>
      </c>
    </row>
    <row r="23" spans="1:20">
      <c r="A23" s="32">
        <v>44</v>
      </c>
      <c r="B23" s="31" t="s">
        <v>166</v>
      </c>
      <c r="C23" s="71"/>
      <c r="D23" s="1"/>
      <c r="E23" s="13"/>
      <c r="F23" s="14"/>
      <c r="G23" s="2"/>
      <c r="H23" s="1"/>
      <c r="I23" s="13"/>
      <c r="J23" s="14"/>
      <c r="K23" s="2"/>
      <c r="L23" s="1"/>
      <c r="M23" s="13"/>
      <c r="N23" s="14"/>
      <c r="O23" s="2"/>
      <c r="P23" s="14"/>
      <c r="Q23" s="14"/>
      <c r="R23" s="14"/>
      <c r="S23" s="14"/>
      <c r="T23" s="1"/>
    </row>
    <row r="24" spans="1:20">
      <c r="A24" s="32">
        <v>46</v>
      </c>
      <c r="B24" s="31" t="s">
        <v>161</v>
      </c>
      <c r="C24" s="34" t="s">
        <v>209</v>
      </c>
      <c r="D24" s="10">
        <v>6.2</v>
      </c>
      <c r="E24" s="10">
        <v>4</v>
      </c>
      <c r="F24" s="18">
        <f>(D24*0.75)+(E24*0.25)</f>
        <v>5.65</v>
      </c>
      <c r="G24" s="2"/>
      <c r="H24" s="10"/>
      <c r="I24" s="10"/>
      <c r="J24" s="18">
        <f>(H24*0.75)+(I24*0.25)</f>
        <v>0</v>
      </c>
      <c r="K24" s="2"/>
      <c r="L24" s="10"/>
      <c r="M24" s="10"/>
      <c r="N24" s="18">
        <f>(L24*0.75)+(M24*0.25)</f>
        <v>0</v>
      </c>
      <c r="O24" s="2"/>
      <c r="P24" s="18">
        <f>F24</f>
        <v>5.65</v>
      </c>
      <c r="Q24" s="18"/>
      <c r="R24" s="18"/>
      <c r="S24" s="18">
        <f>AVERAGE(P24:R24)</f>
        <v>5.65</v>
      </c>
    </row>
    <row r="35" spans="2:2">
      <c r="B35" s="20"/>
    </row>
  </sheetData>
  <mergeCells count="1">
    <mergeCell ref="P4:R4"/>
  </mergeCells>
  <pageMargins left="0.75" right="0.75" top="1" bottom="1" header="0.5" footer="0.5"/>
  <pageSetup paperSize="9" orientation="landscape" horizontalDpi="300" verticalDpi="300" r:id="rId1"/>
  <headerFooter alignWithMargins="0">
    <oddFooter>&amp;L&amp;A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T13"/>
  <sheetViews>
    <sheetView workbookViewId="0">
      <pane xSplit="5" ySplit="6" topLeftCell="F7" activePane="bottomRight" state="frozen"/>
      <selection pane="bottomLeft" activeCell="A7" sqref="A7"/>
      <selection pane="topRight" activeCell="F1" sqref="F1"/>
      <selection pane="bottomRight" activeCell="F7" sqref="F7"/>
    </sheetView>
  </sheetViews>
  <sheetFormatPr defaultRowHeight="12.75"/>
  <cols>
    <col min="1" max="1" width="5.5703125" customWidth="1"/>
    <col min="2" max="2" width="23.5703125" customWidth="1"/>
    <col min="3" max="3" width="15.28515625" customWidth="1"/>
    <col min="4" max="4" width="14" customWidth="1"/>
    <col min="5" max="5" width="13.7109375" customWidth="1"/>
    <col min="6" max="17" width="5.7109375" customWidth="1"/>
    <col min="18" max="18" width="3.140625" customWidth="1"/>
    <col min="19" max="24" width="5.7109375" customWidth="1"/>
    <col min="25" max="25" width="6.7109375" customWidth="1"/>
    <col min="26" max="26" width="3.140625" customWidth="1"/>
    <col min="27" max="38" width="5.7109375" customWidth="1"/>
    <col min="39" max="39" width="3.140625" customWidth="1"/>
    <col min="40" max="45" width="5.7109375" customWidth="1"/>
    <col min="46" max="46" width="6.7109375" customWidth="1"/>
    <col min="47" max="47" width="3.140625" customWidth="1"/>
    <col min="48" max="59" width="5.7109375" customWidth="1"/>
    <col min="60" max="60" width="3.140625" customWidth="1"/>
    <col min="61" max="66" width="5.7109375" customWidth="1"/>
    <col min="67" max="67" width="6.7109375" customWidth="1"/>
    <col min="68" max="68" width="3.140625" customWidth="1"/>
    <col min="69" max="72" width="8.7109375" customWidth="1"/>
    <col min="73" max="73" width="11.5703125" customWidth="1"/>
    <col min="74" max="74" width="3.140625" customWidth="1"/>
    <col min="75" max="75" width="3.28515625" customWidth="1"/>
    <col min="76" max="87" width="5.7109375" customWidth="1"/>
    <col min="88" max="88" width="3.140625" customWidth="1"/>
    <col min="89" max="94" width="5.7109375" customWidth="1"/>
    <col min="95" max="95" width="6.7109375" customWidth="1"/>
    <col min="96" max="96" width="3.42578125" customWidth="1"/>
    <col min="97" max="108" width="5.7109375" customWidth="1"/>
    <col min="109" max="109" width="3.140625" customWidth="1"/>
    <col min="110" max="115" width="5.7109375" customWidth="1"/>
    <col min="117" max="117" width="3.7109375" customWidth="1"/>
    <col min="118" max="129" width="5.7109375" customWidth="1"/>
    <col min="130" max="130" width="3.28515625" customWidth="1"/>
    <col min="131" max="136" width="5.7109375" customWidth="1"/>
    <col min="137" max="137" width="6.7109375" customWidth="1"/>
    <col min="138" max="138" width="3.42578125" customWidth="1"/>
    <col min="139" max="142" width="8.7109375" customWidth="1"/>
    <col min="143" max="143" width="11.5703125" customWidth="1"/>
    <col min="144" max="144" width="4" customWidth="1"/>
    <col min="145" max="145" width="4.140625" customWidth="1"/>
    <col min="150" max="150" width="11.5703125" customWidth="1"/>
  </cols>
  <sheetData>
    <row r="1" spans="1:150">
      <c r="A1" t="s">
        <v>0</v>
      </c>
      <c r="D1" t="s">
        <v>1</v>
      </c>
      <c r="E1" t="s">
        <v>6</v>
      </c>
      <c r="F1" s="86" t="s">
        <v>1</v>
      </c>
      <c r="G1" s="86"/>
      <c r="H1" s="89" t="str">
        <f>E1</f>
        <v>Robyn Bruderer</v>
      </c>
      <c r="I1" s="89"/>
      <c r="J1" s="89"/>
      <c r="K1" s="89"/>
      <c r="L1" s="89"/>
      <c r="M1" s="89"/>
      <c r="N1" s="86"/>
      <c r="O1" s="86"/>
      <c r="R1" s="1"/>
      <c r="Z1" s="2"/>
      <c r="AA1" t="s">
        <v>3</v>
      </c>
      <c r="AC1" s="89" t="str">
        <f>E2</f>
        <v>Chris Wicks</v>
      </c>
      <c r="AD1" s="89"/>
      <c r="AE1" s="89"/>
      <c r="AF1" s="89"/>
      <c r="AG1" s="89"/>
      <c r="AH1" s="89"/>
      <c r="AI1" s="89"/>
      <c r="AJ1" s="89"/>
      <c r="AM1" s="1"/>
      <c r="AU1" s="2"/>
      <c r="AV1" t="s">
        <v>4</v>
      </c>
      <c r="AX1" s="89">
        <f>E3</f>
        <v>0</v>
      </c>
      <c r="AY1" s="89"/>
      <c r="AZ1" s="89"/>
      <c r="BA1" s="89"/>
      <c r="BB1" s="89"/>
      <c r="BC1" s="89"/>
      <c r="BD1" s="89"/>
      <c r="BE1" s="89"/>
      <c r="BH1" s="1"/>
      <c r="BP1" s="2"/>
      <c r="BU1" s="4">
        <f ca="1">NOW()</f>
        <v>42374.372500810183</v>
      </c>
      <c r="BV1" s="2"/>
      <c r="BW1" s="2"/>
      <c r="BX1" s="86" t="s">
        <v>1</v>
      </c>
      <c r="BY1" s="86"/>
      <c r="BZ1" s="89" t="str">
        <f>E1</f>
        <v>Robyn Bruderer</v>
      </c>
      <c r="CA1" s="89"/>
      <c r="CB1" s="89"/>
      <c r="CC1" s="89"/>
      <c r="CD1" s="89"/>
      <c r="CE1" s="89"/>
      <c r="CF1" s="86"/>
      <c r="CG1" s="86"/>
      <c r="CJ1" s="1"/>
      <c r="CR1" s="2"/>
      <c r="CS1" t="s">
        <v>3</v>
      </c>
      <c r="CU1" s="89" t="str">
        <f>E2</f>
        <v>Chris Wicks</v>
      </c>
      <c r="CV1" s="89"/>
      <c r="CW1" s="89"/>
      <c r="CX1" s="89"/>
      <c r="CY1" s="89"/>
      <c r="CZ1" s="89"/>
      <c r="DA1" s="89"/>
      <c r="DB1" s="89"/>
      <c r="DE1" s="1"/>
      <c r="DM1" s="2"/>
      <c r="DN1" t="s">
        <v>4</v>
      </c>
      <c r="DP1" s="89">
        <f>E3</f>
        <v>0</v>
      </c>
      <c r="DQ1" s="89"/>
      <c r="DR1" s="89"/>
      <c r="DS1" s="89"/>
      <c r="DT1" s="89"/>
      <c r="DU1" s="89"/>
      <c r="DV1" s="89"/>
      <c r="DW1" s="89"/>
      <c r="DZ1" s="1"/>
      <c r="EH1" s="2"/>
      <c r="EM1" s="4">
        <f ca="1">NOW()</f>
        <v>42374.372500810183</v>
      </c>
      <c r="EN1" s="2"/>
      <c r="EO1" s="2"/>
      <c r="ET1" s="4">
        <f ca="1">NOW()</f>
        <v>42374.372500810183</v>
      </c>
    </row>
    <row r="2" spans="1:150">
      <c r="A2" s="5" t="s">
        <v>5</v>
      </c>
      <c r="D2" t="s">
        <v>3</v>
      </c>
      <c r="E2" t="s">
        <v>2</v>
      </c>
      <c r="R2" s="1"/>
      <c r="Z2" s="2"/>
      <c r="AM2" s="1"/>
      <c r="AU2" s="2"/>
      <c r="BH2" s="1"/>
      <c r="BP2" s="2"/>
      <c r="BU2" s="6">
        <f ca="1">NOW()</f>
        <v>42374.372500810183</v>
      </c>
      <c r="BV2" s="2"/>
      <c r="BW2" s="2"/>
      <c r="CJ2" s="1"/>
      <c r="CR2" s="2"/>
      <c r="DE2" s="1"/>
      <c r="DM2" s="2"/>
      <c r="DZ2" s="1"/>
      <c r="EH2" s="2"/>
      <c r="EM2" s="6">
        <f ca="1">NOW()</f>
        <v>42374.372500810183</v>
      </c>
      <c r="EN2" s="2"/>
      <c r="EO2" s="2"/>
      <c r="ET2" s="6">
        <f ca="1">NOW()</f>
        <v>42374.372500810183</v>
      </c>
    </row>
    <row r="3" spans="1:150">
      <c r="A3" t="s">
        <v>55</v>
      </c>
      <c r="C3" t="s">
        <v>56</v>
      </c>
      <c r="D3" t="s">
        <v>4</v>
      </c>
      <c r="R3" s="1"/>
      <c r="Z3" s="2"/>
      <c r="AM3" s="1"/>
      <c r="AU3" s="2"/>
      <c r="BH3" s="1"/>
      <c r="BP3" s="2"/>
      <c r="BS3" s="86" t="s">
        <v>57</v>
      </c>
      <c r="BT3" s="86"/>
      <c r="BV3" s="2"/>
      <c r="BW3" s="2"/>
      <c r="CJ3" s="1"/>
      <c r="CR3" s="2"/>
      <c r="DE3" s="1"/>
      <c r="DM3" s="2"/>
      <c r="DZ3" s="1"/>
      <c r="EH3" s="2"/>
      <c r="EK3" s="86" t="s">
        <v>58</v>
      </c>
      <c r="EL3" s="86"/>
      <c r="EN3" s="2"/>
      <c r="EO3" s="2"/>
      <c r="EQ3" s="90" t="s">
        <v>9</v>
      </c>
      <c r="ER3" s="90"/>
      <c r="ES3" s="90"/>
      <c r="ET3" s="90"/>
    </row>
    <row r="4" spans="1:150">
      <c r="F4" s="90" t="s">
        <v>10</v>
      </c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7"/>
      <c r="S4" s="90" t="s">
        <v>12</v>
      </c>
      <c r="T4" s="90"/>
      <c r="U4" s="90"/>
      <c r="V4" s="90"/>
      <c r="W4" s="90"/>
      <c r="X4" s="90"/>
      <c r="Y4" s="85" t="s">
        <v>15</v>
      </c>
      <c r="Z4" s="2"/>
      <c r="AA4" s="90" t="s">
        <v>10</v>
      </c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7"/>
      <c r="AN4" s="90" t="s">
        <v>12</v>
      </c>
      <c r="AO4" s="90"/>
      <c r="AP4" s="90"/>
      <c r="AQ4" s="90"/>
      <c r="AR4" s="90"/>
      <c r="AS4" s="90"/>
      <c r="AT4" s="85" t="s">
        <v>15</v>
      </c>
      <c r="AU4" s="2"/>
      <c r="AV4" s="90" t="s">
        <v>10</v>
      </c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7"/>
      <c r="BI4" s="90" t="s">
        <v>12</v>
      </c>
      <c r="BJ4" s="90"/>
      <c r="BK4" s="90"/>
      <c r="BL4" s="90"/>
      <c r="BM4" s="90"/>
      <c r="BN4" s="90"/>
      <c r="BO4" s="85" t="s">
        <v>15</v>
      </c>
      <c r="BP4" s="2"/>
      <c r="BQ4" s="90" t="s">
        <v>16</v>
      </c>
      <c r="BR4" s="90"/>
      <c r="BS4" s="90"/>
      <c r="BT4" s="85" t="s">
        <v>59</v>
      </c>
      <c r="BV4" s="2"/>
      <c r="BW4" s="2"/>
      <c r="BX4" s="90" t="s">
        <v>10</v>
      </c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7"/>
      <c r="CK4" s="90" t="s">
        <v>12</v>
      </c>
      <c r="CL4" s="90"/>
      <c r="CM4" s="90"/>
      <c r="CN4" s="90"/>
      <c r="CO4" s="90"/>
      <c r="CP4" s="90"/>
      <c r="CQ4" s="85" t="s">
        <v>15</v>
      </c>
      <c r="CR4" s="2"/>
      <c r="CS4" s="90" t="s">
        <v>10</v>
      </c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  <c r="DE4" s="7"/>
      <c r="DF4" s="90" t="s">
        <v>12</v>
      </c>
      <c r="DG4" s="90"/>
      <c r="DH4" s="90"/>
      <c r="DI4" s="90"/>
      <c r="DJ4" s="90"/>
      <c r="DK4" s="90"/>
      <c r="DL4" s="85" t="s">
        <v>15</v>
      </c>
      <c r="DM4" s="2"/>
      <c r="DN4" s="90" t="s">
        <v>10</v>
      </c>
      <c r="DO4" s="90"/>
      <c r="DP4" s="90"/>
      <c r="DQ4" s="90"/>
      <c r="DR4" s="90"/>
      <c r="DS4" s="90"/>
      <c r="DT4" s="90"/>
      <c r="DU4" s="90"/>
      <c r="DV4" s="90"/>
      <c r="DW4" s="90"/>
      <c r="DX4" s="90"/>
      <c r="DY4" s="90"/>
      <c r="DZ4" s="7"/>
      <c r="EA4" s="90" t="s">
        <v>12</v>
      </c>
      <c r="EB4" s="90"/>
      <c r="EC4" s="90"/>
      <c r="ED4" s="90"/>
      <c r="EE4" s="90"/>
      <c r="EF4" s="90"/>
      <c r="EG4" s="85" t="s">
        <v>15</v>
      </c>
      <c r="EH4" s="2"/>
      <c r="EI4" s="90" t="s">
        <v>16</v>
      </c>
      <c r="EJ4" s="90"/>
      <c r="EK4" s="90"/>
      <c r="EL4" s="85" t="s">
        <v>59</v>
      </c>
      <c r="EN4" s="2"/>
      <c r="EO4" s="2"/>
      <c r="EQ4" s="90" t="s">
        <v>60</v>
      </c>
      <c r="ER4" s="90"/>
      <c r="ES4" s="85" t="s">
        <v>61</v>
      </c>
    </row>
    <row r="5" spans="1:150" s="22" customFormat="1">
      <c r="A5" s="85" t="s">
        <v>19</v>
      </c>
      <c r="B5" s="85" t="s">
        <v>20</v>
      </c>
      <c r="C5" s="85" t="s">
        <v>21</v>
      </c>
      <c r="D5" s="85" t="s">
        <v>22</v>
      </c>
      <c r="E5" s="85" t="s">
        <v>23</v>
      </c>
      <c r="F5" s="85" t="s">
        <v>24</v>
      </c>
      <c r="G5" s="85" t="s">
        <v>62</v>
      </c>
      <c r="H5" s="85" t="s">
        <v>25</v>
      </c>
      <c r="I5" s="85" t="s">
        <v>26</v>
      </c>
      <c r="J5" s="85" t="s">
        <v>27</v>
      </c>
      <c r="K5" s="85" t="s">
        <v>28</v>
      </c>
      <c r="L5" s="85" t="s">
        <v>29</v>
      </c>
      <c r="M5" s="85" t="s">
        <v>63</v>
      </c>
      <c r="N5" s="85" t="s">
        <v>32</v>
      </c>
      <c r="O5" s="85" t="s">
        <v>33</v>
      </c>
      <c r="P5" s="85" t="s">
        <v>21</v>
      </c>
      <c r="Q5" s="85" t="s">
        <v>34</v>
      </c>
      <c r="R5" s="7"/>
      <c r="S5" s="85" t="s">
        <v>41</v>
      </c>
      <c r="T5" s="85" t="s">
        <v>43</v>
      </c>
      <c r="U5" s="85" t="s">
        <v>44</v>
      </c>
      <c r="V5" s="85" t="s">
        <v>42</v>
      </c>
      <c r="W5" s="85" t="s">
        <v>21</v>
      </c>
      <c r="X5" s="85" t="s">
        <v>34</v>
      </c>
      <c r="Y5" s="85" t="s">
        <v>45</v>
      </c>
      <c r="Z5" s="8"/>
      <c r="AA5" s="85" t="s">
        <v>24</v>
      </c>
      <c r="AB5" s="85" t="s">
        <v>62</v>
      </c>
      <c r="AC5" s="85" t="s">
        <v>25</v>
      </c>
      <c r="AD5" s="85" t="s">
        <v>26</v>
      </c>
      <c r="AE5" s="85" t="s">
        <v>27</v>
      </c>
      <c r="AF5" s="85" t="s">
        <v>28</v>
      </c>
      <c r="AG5" s="85" t="s">
        <v>29</v>
      </c>
      <c r="AH5" s="85" t="s">
        <v>63</v>
      </c>
      <c r="AI5" s="85" t="s">
        <v>32</v>
      </c>
      <c r="AJ5" s="85" t="s">
        <v>33</v>
      </c>
      <c r="AK5" s="85" t="s">
        <v>21</v>
      </c>
      <c r="AL5" s="85" t="s">
        <v>34</v>
      </c>
      <c r="AM5" s="7"/>
      <c r="AN5" s="85" t="s">
        <v>41</v>
      </c>
      <c r="AO5" s="85" t="s">
        <v>43</v>
      </c>
      <c r="AP5" s="85" t="s">
        <v>44</v>
      </c>
      <c r="AQ5" s="85" t="s">
        <v>42</v>
      </c>
      <c r="AR5" s="85" t="s">
        <v>21</v>
      </c>
      <c r="AS5" s="85" t="s">
        <v>34</v>
      </c>
      <c r="AT5" s="85" t="s">
        <v>45</v>
      </c>
      <c r="AU5" s="8"/>
      <c r="AV5" s="85" t="s">
        <v>24</v>
      </c>
      <c r="AW5" s="85" t="s">
        <v>62</v>
      </c>
      <c r="AX5" s="85" t="s">
        <v>25</v>
      </c>
      <c r="AY5" s="85" t="s">
        <v>26</v>
      </c>
      <c r="AZ5" s="85" t="s">
        <v>27</v>
      </c>
      <c r="BA5" s="85" t="s">
        <v>28</v>
      </c>
      <c r="BB5" s="85" t="s">
        <v>29</v>
      </c>
      <c r="BC5" s="85" t="s">
        <v>63</v>
      </c>
      <c r="BD5" s="85" t="s">
        <v>32</v>
      </c>
      <c r="BE5" s="85" t="s">
        <v>33</v>
      </c>
      <c r="BF5" s="85" t="s">
        <v>21</v>
      </c>
      <c r="BG5" s="85" t="s">
        <v>34</v>
      </c>
      <c r="BH5" s="7"/>
      <c r="BI5" s="85" t="s">
        <v>41</v>
      </c>
      <c r="BJ5" s="85" t="s">
        <v>43</v>
      </c>
      <c r="BK5" s="85" t="s">
        <v>44</v>
      </c>
      <c r="BL5" s="85" t="s">
        <v>42</v>
      </c>
      <c r="BM5" s="85" t="s">
        <v>21</v>
      </c>
      <c r="BN5" s="85" t="s">
        <v>34</v>
      </c>
      <c r="BO5" s="85" t="s">
        <v>45</v>
      </c>
      <c r="BP5" s="8"/>
      <c r="BQ5" s="85" t="s">
        <v>46</v>
      </c>
      <c r="BR5" s="85" t="s">
        <v>47</v>
      </c>
      <c r="BS5" s="85" t="s">
        <v>48</v>
      </c>
      <c r="BT5" s="85" t="s">
        <v>34</v>
      </c>
      <c r="BU5" s="85" t="s">
        <v>50</v>
      </c>
      <c r="BV5" s="8"/>
      <c r="BW5" s="8"/>
      <c r="BX5" s="85" t="s">
        <v>24</v>
      </c>
      <c r="BY5" s="85" t="s">
        <v>62</v>
      </c>
      <c r="BZ5" s="85" t="s">
        <v>25</v>
      </c>
      <c r="CA5" s="85" t="s">
        <v>26</v>
      </c>
      <c r="CB5" s="85" t="s">
        <v>27</v>
      </c>
      <c r="CC5" s="85" t="s">
        <v>28</v>
      </c>
      <c r="CD5" s="85" t="s">
        <v>29</v>
      </c>
      <c r="CE5" s="85" t="s">
        <v>63</v>
      </c>
      <c r="CF5" s="85" t="s">
        <v>32</v>
      </c>
      <c r="CG5" s="85" t="s">
        <v>33</v>
      </c>
      <c r="CH5" s="85" t="s">
        <v>21</v>
      </c>
      <c r="CI5" s="85" t="s">
        <v>34</v>
      </c>
      <c r="CJ5" s="7"/>
      <c r="CK5" s="85" t="s">
        <v>41</v>
      </c>
      <c r="CL5" s="85" t="s">
        <v>43</v>
      </c>
      <c r="CM5" s="85" t="s">
        <v>44</v>
      </c>
      <c r="CN5" s="85" t="s">
        <v>42</v>
      </c>
      <c r="CO5" s="85" t="s">
        <v>21</v>
      </c>
      <c r="CP5" s="85" t="s">
        <v>34</v>
      </c>
      <c r="CQ5" s="85" t="s">
        <v>45</v>
      </c>
      <c r="CR5" s="8"/>
      <c r="CS5" s="85" t="s">
        <v>24</v>
      </c>
      <c r="CT5" s="85" t="s">
        <v>62</v>
      </c>
      <c r="CU5" s="85" t="s">
        <v>25</v>
      </c>
      <c r="CV5" s="85" t="s">
        <v>26</v>
      </c>
      <c r="CW5" s="85" t="s">
        <v>27</v>
      </c>
      <c r="CX5" s="85" t="s">
        <v>28</v>
      </c>
      <c r="CY5" s="85" t="s">
        <v>29</v>
      </c>
      <c r="CZ5" s="85" t="s">
        <v>63</v>
      </c>
      <c r="DA5" s="85" t="s">
        <v>32</v>
      </c>
      <c r="DB5" s="85" t="s">
        <v>33</v>
      </c>
      <c r="DC5" s="85" t="s">
        <v>21</v>
      </c>
      <c r="DD5" s="85" t="s">
        <v>34</v>
      </c>
      <c r="DE5" s="7"/>
      <c r="DF5" s="85" t="s">
        <v>41</v>
      </c>
      <c r="DG5" s="85" t="s">
        <v>43</v>
      </c>
      <c r="DH5" s="85" t="s">
        <v>44</v>
      </c>
      <c r="DI5" s="85" t="s">
        <v>42</v>
      </c>
      <c r="DJ5" s="85" t="s">
        <v>21</v>
      </c>
      <c r="DK5" s="85" t="s">
        <v>34</v>
      </c>
      <c r="DL5" s="85" t="s">
        <v>45</v>
      </c>
      <c r="DM5" s="8"/>
      <c r="DN5" s="85" t="s">
        <v>24</v>
      </c>
      <c r="DO5" s="85" t="s">
        <v>62</v>
      </c>
      <c r="DP5" s="85" t="s">
        <v>25</v>
      </c>
      <c r="DQ5" s="85" t="s">
        <v>26</v>
      </c>
      <c r="DR5" s="85" t="s">
        <v>27</v>
      </c>
      <c r="DS5" s="85" t="s">
        <v>28</v>
      </c>
      <c r="DT5" s="85" t="s">
        <v>29</v>
      </c>
      <c r="DU5" s="85" t="s">
        <v>63</v>
      </c>
      <c r="DV5" s="85" t="s">
        <v>32</v>
      </c>
      <c r="DW5" s="85" t="s">
        <v>33</v>
      </c>
      <c r="DX5" s="85" t="s">
        <v>21</v>
      </c>
      <c r="DY5" s="85" t="s">
        <v>34</v>
      </c>
      <c r="DZ5" s="7"/>
      <c r="EA5" s="85" t="s">
        <v>41</v>
      </c>
      <c r="EB5" s="85" t="s">
        <v>43</v>
      </c>
      <c r="EC5" s="85" t="s">
        <v>44</v>
      </c>
      <c r="ED5" s="85" t="s">
        <v>42</v>
      </c>
      <c r="EE5" s="85" t="s">
        <v>21</v>
      </c>
      <c r="EF5" s="85" t="s">
        <v>34</v>
      </c>
      <c r="EG5" s="85" t="s">
        <v>45</v>
      </c>
      <c r="EH5" s="8"/>
      <c r="EI5" s="85" t="s">
        <v>46</v>
      </c>
      <c r="EJ5" s="85" t="s">
        <v>47</v>
      </c>
      <c r="EK5" s="85" t="s">
        <v>48</v>
      </c>
      <c r="EL5" s="85" t="s">
        <v>34</v>
      </c>
      <c r="EM5" s="85" t="s">
        <v>50</v>
      </c>
      <c r="EN5" s="8"/>
      <c r="EO5" s="8"/>
      <c r="EP5" s="85"/>
      <c r="EQ5" s="85">
        <v>1</v>
      </c>
      <c r="ER5" s="85">
        <v>2</v>
      </c>
      <c r="ES5" s="85" t="s">
        <v>45</v>
      </c>
      <c r="ET5" s="85" t="s">
        <v>49</v>
      </c>
    </row>
    <row r="6" spans="1:150">
      <c r="R6" s="1"/>
      <c r="Z6" s="2"/>
      <c r="AM6" s="1"/>
      <c r="AU6" s="2"/>
      <c r="BH6" s="1"/>
      <c r="BP6" s="2"/>
      <c r="BV6" s="2"/>
      <c r="BW6" s="2"/>
      <c r="CJ6" s="1"/>
      <c r="CR6" s="2"/>
      <c r="DE6" s="1"/>
      <c r="DM6" s="2"/>
      <c r="DZ6" s="1"/>
      <c r="EH6" s="2"/>
      <c r="EN6" s="2"/>
      <c r="EO6" s="2"/>
    </row>
    <row r="7" spans="1:150" ht="15">
      <c r="A7" s="32">
        <v>49</v>
      </c>
      <c r="B7" s="31" t="s">
        <v>64</v>
      </c>
      <c r="C7" s="61" t="s">
        <v>65</v>
      </c>
      <c r="D7" s="45" t="s">
        <v>66</v>
      </c>
      <c r="E7" s="50" t="s">
        <v>67</v>
      </c>
      <c r="F7" s="10">
        <v>6.5</v>
      </c>
      <c r="G7" s="10">
        <v>7</v>
      </c>
      <c r="H7" s="10">
        <v>7.2</v>
      </c>
      <c r="I7" s="10">
        <v>6.2</v>
      </c>
      <c r="J7" s="10">
        <v>6.3</v>
      </c>
      <c r="K7" s="10">
        <v>6.8</v>
      </c>
      <c r="L7" s="10">
        <v>6.8</v>
      </c>
      <c r="M7" s="10">
        <v>7.5</v>
      </c>
      <c r="N7" s="24">
        <f t="shared" ref="N7:N13" si="0">SUM(F7:M7)</f>
        <v>54.29999999999999</v>
      </c>
      <c r="O7" s="25">
        <f t="shared" ref="O7:O13" si="1">N7/8</f>
        <v>6.7874999999999988</v>
      </c>
      <c r="P7" s="10">
        <v>7</v>
      </c>
      <c r="Q7" s="11">
        <f t="shared" ref="Q7:Q13" si="2">(O7*0.75)+(P7*0.25)</f>
        <v>6.8406249999999993</v>
      </c>
      <c r="R7" s="1"/>
      <c r="S7" s="10">
        <v>6.5</v>
      </c>
      <c r="T7" s="10">
        <v>4.8</v>
      </c>
      <c r="U7" s="26">
        <f t="shared" ref="U7:U13" si="3">(S7*0.7)+(T7*0.3)</f>
        <v>5.99</v>
      </c>
      <c r="V7" s="27">
        <v>7</v>
      </c>
      <c r="W7" s="10">
        <v>6.7</v>
      </c>
      <c r="X7" s="18">
        <f t="shared" ref="X7:X13" si="4">(U7*0.5)+(V7*0.25)+(W7*0.25)</f>
        <v>6.42</v>
      </c>
      <c r="Y7" s="18">
        <f t="shared" ref="Y7:Y13" si="5">(Q7+X7)/2</f>
        <v>6.6303124999999996</v>
      </c>
      <c r="Z7" s="2"/>
      <c r="AA7" s="10">
        <v>7.1</v>
      </c>
      <c r="AB7" s="10">
        <v>7.5</v>
      </c>
      <c r="AC7" s="10">
        <v>6</v>
      </c>
      <c r="AD7" s="10">
        <v>5.5</v>
      </c>
      <c r="AE7" s="10">
        <v>7.2</v>
      </c>
      <c r="AF7" s="10">
        <v>7.8</v>
      </c>
      <c r="AG7" s="10">
        <v>4</v>
      </c>
      <c r="AH7" s="10">
        <v>7.1</v>
      </c>
      <c r="AI7" s="24">
        <f t="shared" ref="AI7:AI13" si="6">SUM(AA7:AH7)</f>
        <v>52.2</v>
      </c>
      <c r="AJ7" s="25">
        <f t="shared" ref="AJ7:AJ13" si="7">AI7/8</f>
        <v>6.5250000000000004</v>
      </c>
      <c r="AK7" s="10">
        <v>7</v>
      </c>
      <c r="AL7" s="11">
        <f t="shared" ref="AL7:AL13" si="8">(AJ7*0.75)+(AK7*0.25)</f>
        <v>6.6437500000000007</v>
      </c>
      <c r="AM7" s="1"/>
      <c r="AN7" s="10">
        <v>6.9</v>
      </c>
      <c r="AO7" s="10">
        <v>7.5</v>
      </c>
      <c r="AP7" s="26">
        <f t="shared" ref="AP7:AP13" si="9">(AN7*0.7)+(AO7*0.3)</f>
        <v>7.08</v>
      </c>
      <c r="AQ7" s="27">
        <v>6.5</v>
      </c>
      <c r="AR7" s="10">
        <v>6.5</v>
      </c>
      <c r="AS7" s="18">
        <f t="shared" ref="AS7:AS13" si="10">(AP7*0.5)+(AQ7*0.25)+(AR7*0.25)</f>
        <v>6.79</v>
      </c>
      <c r="AT7" s="18">
        <f t="shared" ref="AT7:AT13" si="11">(AL7+AS7)/2</f>
        <v>6.7168749999999999</v>
      </c>
      <c r="AU7" s="2"/>
      <c r="AV7" s="10"/>
      <c r="AW7" s="10"/>
      <c r="AX7" s="10"/>
      <c r="AY7" s="10"/>
      <c r="AZ7" s="10"/>
      <c r="BA7" s="10"/>
      <c r="BB7" s="10"/>
      <c r="BC7" s="10"/>
      <c r="BD7" s="24">
        <f t="shared" ref="BD7:BD13" si="12">SUM(AV7:BC7)</f>
        <v>0</v>
      </c>
      <c r="BE7" s="25">
        <f t="shared" ref="BE7:BE13" si="13">BD7/8</f>
        <v>0</v>
      </c>
      <c r="BF7" s="10"/>
      <c r="BG7" s="11">
        <f t="shared" ref="BG7:BG13" si="14">(BE7*0.75)+(BF7*0.25)</f>
        <v>0</v>
      </c>
      <c r="BH7" s="1"/>
      <c r="BI7" s="10"/>
      <c r="BJ7" s="10"/>
      <c r="BK7" s="26">
        <f t="shared" ref="BK7:BK13" si="15">(BI7*0.7)+(BJ7*0.3)</f>
        <v>0</v>
      </c>
      <c r="BL7" s="27"/>
      <c r="BM7" s="10"/>
      <c r="BN7" s="18">
        <f t="shared" ref="BN7:BN13" si="16">(BK7*0.5)+(BL7*0.25)+(BM7*0.25)</f>
        <v>0</v>
      </c>
      <c r="BO7" s="18">
        <f t="shared" ref="BO7:BO13" si="17">(BG7+BN7)/2</f>
        <v>0</v>
      </c>
      <c r="BP7" s="2"/>
      <c r="BQ7" s="18">
        <f t="shared" ref="BQ7:BQ13" si="18">Y7</f>
        <v>6.6303124999999996</v>
      </c>
      <c r="BR7" s="18">
        <f t="shared" ref="BR7:BR13" si="19">AT7</f>
        <v>6.7168749999999999</v>
      </c>
      <c r="BS7" s="18"/>
      <c r="BT7" s="18">
        <f t="shared" ref="BT7:BT13" si="20">AVERAGE(BQ7:BS7)</f>
        <v>6.6735937500000002</v>
      </c>
      <c r="BU7">
        <f t="shared" ref="BU7:BU13" si="21">RANK(BT7,BT$7:BT$13)</f>
        <v>1</v>
      </c>
      <c r="BV7" s="2"/>
      <c r="BW7" s="2"/>
      <c r="BX7" s="10">
        <v>6.8</v>
      </c>
      <c r="BY7" s="10">
        <v>8</v>
      </c>
      <c r="BZ7" s="10">
        <v>6.8</v>
      </c>
      <c r="CA7" s="10">
        <v>6.2</v>
      </c>
      <c r="CB7" s="10">
        <v>6.2</v>
      </c>
      <c r="CC7" s="10">
        <v>7</v>
      </c>
      <c r="CD7" s="10">
        <v>7.8</v>
      </c>
      <c r="CE7" s="10">
        <v>8</v>
      </c>
      <c r="CF7" s="24">
        <f t="shared" ref="CF7:CF13" si="22">SUM(BX7:CE7)</f>
        <v>56.8</v>
      </c>
      <c r="CG7" s="25">
        <f t="shared" ref="CG7:CG13" si="23">CF7/8</f>
        <v>7.1</v>
      </c>
      <c r="CH7" s="10">
        <v>6.8</v>
      </c>
      <c r="CI7" s="11">
        <f t="shared" ref="CI7:CI13" si="24">(CG7*0.75)+(CH7*0.25)</f>
        <v>7.0249999999999995</v>
      </c>
      <c r="CJ7" s="1"/>
      <c r="CK7" s="10">
        <v>7.1</v>
      </c>
      <c r="CL7" s="10">
        <v>7</v>
      </c>
      <c r="CM7" s="26">
        <f t="shared" ref="CM7:CM13" si="25">(CK7*0.7)+(CL7*0.3)</f>
        <v>7.07</v>
      </c>
      <c r="CN7" s="27">
        <v>7.8</v>
      </c>
      <c r="CO7" s="10">
        <v>7</v>
      </c>
      <c r="CP7" s="18">
        <f t="shared" ref="CP7:CP13" si="26">(CM7*0.5)+(CN7*0.25)+(CO7*0.25)</f>
        <v>7.2350000000000003</v>
      </c>
      <c r="CQ7" s="18">
        <f t="shared" ref="CQ7:CQ13" si="27">(CI7+CP7)/2</f>
        <v>7.13</v>
      </c>
      <c r="CR7" s="2"/>
      <c r="CS7" s="10">
        <v>6.7</v>
      </c>
      <c r="CT7" s="10">
        <v>7.5</v>
      </c>
      <c r="CU7" s="10">
        <v>6.7</v>
      </c>
      <c r="CV7" s="10">
        <v>5.5</v>
      </c>
      <c r="CW7" s="10">
        <v>6.7</v>
      </c>
      <c r="CX7" s="10">
        <v>7.1</v>
      </c>
      <c r="CY7" s="10">
        <v>7</v>
      </c>
      <c r="CZ7" s="10">
        <v>6.4</v>
      </c>
      <c r="DA7" s="24">
        <f t="shared" ref="DA7:DA13" si="28">SUM(CS7:CZ7)</f>
        <v>53.6</v>
      </c>
      <c r="DB7" s="25">
        <f t="shared" ref="DB7:DB13" si="29">DA7/8</f>
        <v>6.7</v>
      </c>
      <c r="DC7" s="10">
        <v>7.5</v>
      </c>
      <c r="DD7" s="11">
        <f t="shared" ref="DD7:DD13" si="30">(DB7*0.75)+(DC7*0.25)</f>
        <v>6.9</v>
      </c>
      <c r="DE7" s="1"/>
      <c r="DF7" s="10">
        <v>6.5</v>
      </c>
      <c r="DG7" s="10">
        <v>6</v>
      </c>
      <c r="DH7" s="26">
        <f t="shared" ref="DH7:DH13" si="31">(DF7*0.7)+(DG7*0.3)</f>
        <v>6.35</v>
      </c>
      <c r="DI7" s="27">
        <v>6.3</v>
      </c>
      <c r="DJ7" s="10">
        <v>6.6</v>
      </c>
      <c r="DK7" s="18">
        <f t="shared" ref="DK7:DK13" si="32">(DH7*0.5)+(DI7*0.25)+(DJ7*0.25)</f>
        <v>6.4</v>
      </c>
      <c r="DL7" s="18">
        <f t="shared" ref="DL7:DL13" si="33">(DD7+DK7)/2</f>
        <v>6.65</v>
      </c>
      <c r="DM7" s="2"/>
      <c r="DN7" s="10"/>
      <c r="DO7" s="10"/>
      <c r="DP7" s="10"/>
      <c r="DQ7" s="10"/>
      <c r="DR7" s="10"/>
      <c r="DS7" s="10"/>
      <c r="DT7" s="10"/>
      <c r="DU7" s="10"/>
      <c r="DV7" s="24">
        <f t="shared" ref="DV7:DV13" si="34">SUM(DN7:DU7)</f>
        <v>0</v>
      </c>
      <c r="DW7" s="25">
        <f t="shared" ref="DW7:DW13" si="35">DV7/8</f>
        <v>0</v>
      </c>
      <c r="DX7" s="10"/>
      <c r="DY7" s="11">
        <f t="shared" ref="DY7:DY13" si="36">(DW7*0.75)+(DX7*0.25)</f>
        <v>0</v>
      </c>
      <c r="DZ7" s="1"/>
      <c r="EA7" s="10"/>
      <c r="EB7" s="10"/>
      <c r="EC7" s="26">
        <f t="shared" ref="EC7:EC13" si="37">(EA7*0.7)+(EB7*0.3)</f>
        <v>0</v>
      </c>
      <c r="ED7" s="27"/>
      <c r="EE7" s="10"/>
      <c r="EF7" s="18">
        <f t="shared" ref="EF7:EF13" si="38">(EC7*0.5)+(ED7*0.25)+(EE7*0.25)</f>
        <v>0</v>
      </c>
      <c r="EG7" s="18">
        <f t="shared" ref="EG7:EG13" si="39">(DY7+EF7)/2</f>
        <v>0</v>
      </c>
      <c r="EH7" s="2"/>
      <c r="EI7" s="18">
        <f t="shared" ref="EI7:EI13" si="40">CQ7</f>
        <v>7.13</v>
      </c>
      <c r="EJ7" s="18">
        <f t="shared" ref="EJ7:EJ13" si="41">DL7</f>
        <v>6.65</v>
      </c>
      <c r="EK7" s="18"/>
      <c r="EL7" s="18">
        <f t="shared" ref="EL7:EL13" si="42">AVERAGE(EI7:EK7)</f>
        <v>6.8900000000000006</v>
      </c>
      <c r="EM7">
        <f t="shared" ref="EM7:EM13" si="43">RANK(EL7,EL$7:EL$13)</f>
        <v>1</v>
      </c>
      <c r="EN7" s="2"/>
      <c r="EO7" s="2"/>
      <c r="EQ7" s="18">
        <f t="shared" ref="EQ7:EQ13" si="44">BT7</f>
        <v>6.6735937500000002</v>
      </c>
      <c r="ER7" s="18">
        <f t="shared" ref="ER7:ER13" si="45">EL7</f>
        <v>6.8900000000000006</v>
      </c>
      <c r="ES7" s="18">
        <f t="shared" ref="ES7:ES13" si="46">AVERAGE(EP7:ER7)</f>
        <v>6.7817968750000004</v>
      </c>
      <c r="ET7">
        <f t="shared" ref="ET7:ET13" si="47">RANK(ES7,ES$7:ES$13)</f>
        <v>1</v>
      </c>
    </row>
    <row r="8" spans="1:150">
      <c r="A8" s="32">
        <v>50</v>
      </c>
      <c r="B8" s="31" t="s">
        <v>68</v>
      </c>
      <c r="C8" s="61" t="s">
        <v>69</v>
      </c>
      <c r="D8" s="45" t="s">
        <v>70</v>
      </c>
      <c r="E8" s="34" t="s">
        <v>67</v>
      </c>
      <c r="F8" s="10">
        <v>6</v>
      </c>
      <c r="G8" s="10">
        <v>7</v>
      </c>
      <c r="H8" s="10">
        <v>6.7</v>
      </c>
      <c r="I8" s="10">
        <v>6.7</v>
      </c>
      <c r="J8" s="10">
        <v>6.3</v>
      </c>
      <c r="K8" s="10">
        <v>6.3</v>
      </c>
      <c r="L8" s="10">
        <v>8</v>
      </c>
      <c r="M8" s="10">
        <v>7.8</v>
      </c>
      <c r="N8" s="24">
        <f t="shared" si="0"/>
        <v>54.79999999999999</v>
      </c>
      <c r="O8" s="25">
        <f t="shared" si="1"/>
        <v>6.8499999999999988</v>
      </c>
      <c r="P8" s="10">
        <v>6.2</v>
      </c>
      <c r="Q8" s="11">
        <f t="shared" si="2"/>
        <v>6.6874999999999991</v>
      </c>
      <c r="R8" s="1"/>
      <c r="S8" s="10">
        <v>6</v>
      </c>
      <c r="T8" s="10">
        <v>2.5</v>
      </c>
      <c r="U8" s="26">
        <f t="shared" si="3"/>
        <v>4.9499999999999993</v>
      </c>
      <c r="V8" s="27">
        <v>6.3</v>
      </c>
      <c r="W8" s="10">
        <v>5.8</v>
      </c>
      <c r="X8" s="18">
        <f t="shared" si="4"/>
        <v>5.5</v>
      </c>
      <c r="Y8" s="18">
        <f t="shared" si="5"/>
        <v>6.09375</v>
      </c>
      <c r="Z8" s="2"/>
      <c r="AA8" s="10">
        <v>5.0999999999999996</v>
      </c>
      <c r="AB8" s="10">
        <v>6.5</v>
      </c>
      <c r="AC8" s="10">
        <v>6.5</v>
      </c>
      <c r="AD8" s="10">
        <v>7</v>
      </c>
      <c r="AE8" s="10">
        <v>6.1</v>
      </c>
      <c r="AF8" s="10">
        <v>5.8</v>
      </c>
      <c r="AG8" s="10">
        <v>7</v>
      </c>
      <c r="AH8" s="10">
        <v>6</v>
      </c>
      <c r="AI8" s="24">
        <f t="shared" si="6"/>
        <v>50</v>
      </c>
      <c r="AJ8" s="25">
        <f t="shared" si="7"/>
        <v>6.25</v>
      </c>
      <c r="AK8" s="10">
        <v>5.4</v>
      </c>
      <c r="AL8" s="11">
        <f t="shared" si="8"/>
        <v>6.0374999999999996</v>
      </c>
      <c r="AM8" s="1"/>
      <c r="AN8" s="10">
        <v>4.8</v>
      </c>
      <c r="AO8" s="10">
        <v>4.2</v>
      </c>
      <c r="AP8" s="26">
        <f t="shared" si="9"/>
        <v>4.62</v>
      </c>
      <c r="AQ8" s="27">
        <v>5.3</v>
      </c>
      <c r="AR8" s="10">
        <v>5</v>
      </c>
      <c r="AS8" s="18">
        <f t="shared" si="10"/>
        <v>4.8849999999999998</v>
      </c>
      <c r="AT8" s="18">
        <f t="shared" si="11"/>
        <v>5.4612499999999997</v>
      </c>
      <c r="AU8" s="2"/>
      <c r="AV8" s="10"/>
      <c r="AW8" s="10"/>
      <c r="AX8" s="10"/>
      <c r="AY8" s="10"/>
      <c r="AZ8" s="10"/>
      <c r="BA8" s="10"/>
      <c r="BB8" s="10"/>
      <c r="BC8" s="10"/>
      <c r="BD8" s="24">
        <f t="shared" si="12"/>
        <v>0</v>
      </c>
      <c r="BE8" s="25">
        <f t="shared" si="13"/>
        <v>0</v>
      </c>
      <c r="BF8" s="10"/>
      <c r="BG8" s="11">
        <f t="shared" si="14"/>
        <v>0</v>
      </c>
      <c r="BH8" s="1"/>
      <c r="BI8" s="10"/>
      <c r="BJ8" s="10"/>
      <c r="BK8" s="26">
        <f t="shared" si="15"/>
        <v>0</v>
      </c>
      <c r="BL8" s="27"/>
      <c r="BM8" s="10"/>
      <c r="BN8" s="18">
        <f t="shared" si="16"/>
        <v>0</v>
      </c>
      <c r="BO8" s="18">
        <f t="shared" si="17"/>
        <v>0</v>
      </c>
      <c r="BP8" s="2"/>
      <c r="BQ8" s="18">
        <f t="shared" si="18"/>
        <v>6.09375</v>
      </c>
      <c r="BR8" s="18">
        <f t="shared" si="19"/>
        <v>5.4612499999999997</v>
      </c>
      <c r="BS8" s="18"/>
      <c r="BT8" s="18">
        <f t="shared" si="20"/>
        <v>5.7774999999999999</v>
      </c>
      <c r="BU8">
        <f t="shared" si="21"/>
        <v>3</v>
      </c>
      <c r="BV8" s="2"/>
      <c r="BW8" s="2"/>
      <c r="BX8" s="10">
        <v>6.2</v>
      </c>
      <c r="BY8" s="10">
        <v>7</v>
      </c>
      <c r="BZ8" s="10">
        <v>6.8</v>
      </c>
      <c r="CA8" s="10">
        <v>0</v>
      </c>
      <c r="CB8" s="10">
        <v>5.7</v>
      </c>
      <c r="CC8" s="10">
        <v>6</v>
      </c>
      <c r="CD8" s="10">
        <v>6.7</v>
      </c>
      <c r="CE8" s="10">
        <v>6.7</v>
      </c>
      <c r="CF8" s="24">
        <f t="shared" si="22"/>
        <v>45.1</v>
      </c>
      <c r="CG8" s="25">
        <f t="shared" si="23"/>
        <v>5.6375000000000002</v>
      </c>
      <c r="CH8" s="10">
        <v>6</v>
      </c>
      <c r="CI8" s="11">
        <f t="shared" si="24"/>
        <v>5.7281250000000004</v>
      </c>
      <c r="CJ8" s="1"/>
      <c r="CK8" s="10">
        <v>6</v>
      </c>
      <c r="CL8" s="10">
        <v>3.3</v>
      </c>
      <c r="CM8" s="26">
        <f t="shared" si="25"/>
        <v>5.1899999999999995</v>
      </c>
      <c r="CN8" s="27">
        <v>6.2</v>
      </c>
      <c r="CO8" s="10">
        <v>5.5</v>
      </c>
      <c r="CP8" s="18">
        <f t="shared" si="26"/>
        <v>5.52</v>
      </c>
      <c r="CQ8" s="18">
        <f t="shared" si="27"/>
        <v>5.6240625</v>
      </c>
      <c r="CR8" s="2"/>
      <c r="CS8" s="10">
        <v>6</v>
      </c>
      <c r="CT8" s="10">
        <v>7.2</v>
      </c>
      <c r="CU8" s="10">
        <v>6.5</v>
      </c>
      <c r="CV8" s="10">
        <v>0</v>
      </c>
      <c r="CW8" s="10">
        <v>6</v>
      </c>
      <c r="CX8" s="10">
        <v>5.5</v>
      </c>
      <c r="CY8" s="10">
        <v>6</v>
      </c>
      <c r="CZ8" s="10">
        <v>6.5</v>
      </c>
      <c r="DA8" s="24">
        <f t="shared" si="28"/>
        <v>43.7</v>
      </c>
      <c r="DB8" s="25">
        <f t="shared" si="29"/>
        <v>5.4625000000000004</v>
      </c>
      <c r="DC8" s="10">
        <v>5.5</v>
      </c>
      <c r="DD8" s="11">
        <f t="shared" si="30"/>
        <v>5.4718750000000007</v>
      </c>
      <c r="DE8" s="1"/>
      <c r="DF8" s="10">
        <v>6.6</v>
      </c>
      <c r="DG8" s="10">
        <v>7</v>
      </c>
      <c r="DH8" s="26">
        <f t="shared" si="31"/>
        <v>6.7199999999999989</v>
      </c>
      <c r="DI8" s="27">
        <v>6.3</v>
      </c>
      <c r="DJ8" s="10">
        <v>6.5</v>
      </c>
      <c r="DK8" s="18">
        <f t="shared" si="32"/>
        <v>6.56</v>
      </c>
      <c r="DL8" s="18">
        <f t="shared" si="33"/>
        <v>6.0159374999999997</v>
      </c>
      <c r="DM8" s="2"/>
      <c r="DN8" s="10"/>
      <c r="DO8" s="10"/>
      <c r="DP8" s="10"/>
      <c r="DQ8" s="10"/>
      <c r="DR8" s="10"/>
      <c r="DS8" s="10"/>
      <c r="DT8" s="10"/>
      <c r="DU8" s="10"/>
      <c r="DV8" s="24">
        <f t="shared" si="34"/>
        <v>0</v>
      </c>
      <c r="DW8" s="25">
        <f t="shared" si="35"/>
        <v>0</v>
      </c>
      <c r="DX8" s="10"/>
      <c r="DY8" s="11">
        <f t="shared" si="36"/>
        <v>0</v>
      </c>
      <c r="DZ8" s="1"/>
      <c r="EA8" s="10"/>
      <c r="EB8" s="10"/>
      <c r="EC8" s="26">
        <f t="shared" si="37"/>
        <v>0</v>
      </c>
      <c r="ED8" s="27"/>
      <c r="EE8" s="10"/>
      <c r="EF8" s="18">
        <f t="shared" si="38"/>
        <v>0</v>
      </c>
      <c r="EG8" s="18">
        <f t="shared" si="39"/>
        <v>0</v>
      </c>
      <c r="EH8" s="2"/>
      <c r="EI8" s="18">
        <f t="shared" si="40"/>
        <v>5.6240625</v>
      </c>
      <c r="EJ8" s="18">
        <f t="shared" si="41"/>
        <v>6.0159374999999997</v>
      </c>
      <c r="EK8" s="18"/>
      <c r="EL8" s="18">
        <f t="shared" si="42"/>
        <v>5.82</v>
      </c>
      <c r="EM8">
        <f t="shared" si="43"/>
        <v>3</v>
      </c>
      <c r="EN8" s="2"/>
      <c r="EO8" s="2"/>
      <c r="EQ8" s="18">
        <f t="shared" si="44"/>
        <v>5.7774999999999999</v>
      </c>
      <c r="ER8" s="18">
        <f t="shared" si="45"/>
        <v>5.82</v>
      </c>
      <c r="ES8" s="18">
        <f t="shared" si="46"/>
        <v>5.7987500000000001</v>
      </c>
      <c r="ET8">
        <f t="shared" si="47"/>
        <v>2</v>
      </c>
    </row>
    <row r="9" spans="1:150">
      <c r="A9" s="32">
        <v>1</v>
      </c>
      <c r="B9" s="31" t="s">
        <v>71</v>
      </c>
      <c r="C9" s="61" t="s">
        <v>69</v>
      </c>
      <c r="D9" s="45" t="s">
        <v>70</v>
      </c>
      <c r="E9" s="49" t="s">
        <v>72</v>
      </c>
      <c r="F9" s="10">
        <v>5.4</v>
      </c>
      <c r="G9" s="10">
        <v>6.7</v>
      </c>
      <c r="H9" s="10">
        <v>0</v>
      </c>
      <c r="I9" s="10">
        <v>6</v>
      </c>
      <c r="J9" s="10">
        <v>4.7</v>
      </c>
      <c r="K9" s="10">
        <v>5.3</v>
      </c>
      <c r="L9" s="10">
        <v>7.8</v>
      </c>
      <c r="M9" s="10">
        <v>6.5</v>
      </c>
      <c r="N9" s="24">
        <f t="shared" si="0"/>
        <v>42.4</v>
      </c>
      <c r="O9" s="25">
        <f t="shared" si="1"/>
        <v>5.3</v>
      </c>
      <c r="P9" s="10">
        <v>5</v>
      </c>
      <c r="Q9" s="11">
        <f t="shared" si="2"/>
        <v>5.2249999999999996</v>
      </c>
      <c r="R9" s="1"/>
      <c r="S9" s="10">
        <v>7</v>
      </c>
      <c r="T9" s="10">
        <v>1.7</v>
      </c>
      <c r="U9" s="26">
        <f t="shared" si="3"/>
        <v>5.4099999999999993</v>
      </c>
      <c r="V9" s="27">
        <v>6</v>
      </c>
      <c r="W9" s="10">
        <v>5.8</v>
      </c>
      <c r="X9" s="18">
        <f t="shared" si="4"/>
        <v>5.6550000000000002</v>
      </c>
      <c r="Y9" s="18">
        <f t="shared" si="5"/>
        <v>5.4399999999999995</v>
      </c>
      <c r="Z9" s="2"/>
      <c r="AA9" s="10">
        <v>4.2</v>
      </c>
      <c r="AB9" s="10">
        <v>4.5</v>
      </c>
      <c r="AC9" s="10">
        <v>6</v>
      </c>
      <c r="AD9" s="10">
        <v>6.5</v>
      </c>
      <c r="AE9" s="10">
        <v>5.8</v>
      </c>
      <c r="AF9" s="10">
        <v>6</v>
      </c>
      <c r="AG9" s="10">
        <v>8.5</v>
      </c>
      <c r="AH9" s="10">
        <v>5</v>
      </c>
      <c r="AI9" s="24">
        <f t="shared" si="6"/>
        <v>46.5</v>
      </c>
      <c r="AJ9" s="25">
        <f t="shared" si="7"/>
        <v>5.8125</v>
      </c>
      <c r="AK9" s="10">
        <v>4.5</v>
      </c>
      <c r="AL9" s="11">
        <f t="shared" si="8"/>
        <v>5.484375</v>
      </c>
      <c r="AM9" s="1"/>
      <c r="AN9" s="10">
        <v>6.4</v>
      </c>
      <c r="AO9" s="10">
        <v>6</v>
      </c>
      <c r="AP9" s="26">
        <f t="shared" si="9"/>
        <v>6.2799999999999994</v>
      </c>
      <c r="AQ9" s="27">
        <v>6</v>
      </c>
      <c r="AR9" s="10">
        <v>5.2</v>
      </c>
      <c r="AS9" s="18">
        <f t="shared" si="10"/>
        <v>5.9399999999999995</v>
      </c>
      <c r="AT9" s="18">
        <f t="shared" si="11"/>
        <v>5.7121874999999998</v>
      </c>
      <c r="AU9" s="2"/>
      <c r="AV9" s="10"/>
      <c r="AW9" s="10"/>
      <c r="AX9" s="10"/>
      <c r="AY9" s="10"/>
      <c r="AZ9" s="10"/>
      <c r="BA9" s="10"/>
      <c r="BB9" s="10"/>
      <c r="BC9" s="10"/>
      <c r="BD9" s="24">
        <f t="shared" si="12"/>
        <v>0</v>
      </c>
      <c r="BE9" s="25">
        <f t="shared" si="13"/>
        <v>0</v>
      </c>
      <c r="BF9" s="10"/>
      <c r="BG9" s="11">
        <f t="shared" si="14"/>
        <v>0</v>
      </c>
      <c r="BH9" s="1"/>
      <c r="BI9" s="10"/>
      <c r="BJ9" s="10"/>
      <c r="BK9" s="26">
        <f t="shared" si="15"/>
        <v>0</v>
      </c>
      <c r="BL9" s="27"/>
      <c r="BM9" s="10"/>
      <c r="BN9" s="18">
        <f t="shared" si="16"/>
        <v>0</v>
      </c>
      <c r="BO9" s="18">
        <f t="shared" si="17"/>
        <v>0</v>
      </c>
      <c r="BP9" s="2"/>
      <c r="BQ9" s="18">
        <f t="shared" si="18"/>
        <v>5.4399999999999995</v>
      </c>
      <c r="BR9" s="18">
        <f t="shared" si="19"/>
        <v>5.7121874999999998</v>
      </c>
      <c r="BS9" s="18"/>
      <c r="BT9" s="18">
        <f t="shared" si="20"/>
        <v>5.5760937500000001</v>
      </c>
      <c r="BU9">
        <f t="shared" si="21"/>
        <v>4</v>
      </c>
      <c r="BV9" s="2"/>
      <c r="BW9" s="2"/>
      <c r="BX9" s="10">
        <v>3</v>
      </c>
      <c r="BY9" s="10">
        <v>6.8</v>
      </c>
      <c r="BZ9" s="10">
        <v>6.8</v>
      </c>
      <c r="CA9" s="10">
        <v>6.8</v>
      </c>
      <c r="CB9" s="10">
        <v>6.5</v>
      </c>
      <c r="CC9" s="10">
        <v>6.5</v>
      </c>
      <c r="CD9" s="10">
        <v>8</v>
      </c>
      <c r="CE9" s="10">
        <v>5.7</v>
      </c>
      <c r="CF9" s="24">
        <f t="shared" si="22"/>
        <v>50.100000000000009</v>
      </c>
      <c r="CG9" s="25">
        <f t="shared" si="23"/>
        <v>6.2625000000000011</v>
      </c>
      <c r="CH9" s="10">
        <v>6.2</v>
      </c>
      <c r="CI9" s="11">
        <f t="shared" si="24"/>
        <v>6.2468750000000002</v>
      </c>
      <c r="CJ9" s="1"/>
      <c r="CK9" s="10">
        <v>5.8</v>
      </c>
      <c r="CL9" s="10">
        <v>3.4</v>
      </c>
      <c r="CM9" s="26">
        <f t="shared" si="25"/>
        <v>5.08</v>
      </c>
      <c r="CN9" s="27">
        <v>6.2</v>
      </c>
      <c r="CO9" s="10">
        <v>6.4</v>
      </c>
      <c r="CP9" s="18">
        <f t="shared" si="26"/>
        <v>5.6899999999999995</v>
      </c>
      <c r="CQ9" s="18">
        <f t="shared" si="27"/>
        <v>5.9684375000000003</v>
      </c>
      <c r="CR9" s="2"/>
      <c r="CS9" s="10">
        <v>4</v>
      </c>
      <c r="CT9" s="10">
        <v>6.5</v>
      </c>
      <c r="CU9" s="10">
        <v>5.5</v>
      </c>
      <c r="CV9" s="10">
        <v>6.2</v>
      </c>
      <c r="CW9" s="10">
        <v>6.5</v>
      </c>
      <c r="CX9" s="10">
        <v>6.4</v>
      </c>
      <c r="CY9" s="10">
        <v>7.7</v>
      </c>
      <c r="CZ9" s="10">
        <v>0</v>
      </c>
      <c r="DA9" s="24">
        <f t="shared" si="28"/>
        <v>42.800000000000004</v>
      </c>
      <c r="DB9" s="25">
        <f t="shared" si="29"/>
        <v>5.3500000000000005</v>
      </c>
      <c r="DC9" s="10">
        <v>6.1</v>
      </c>
      <c r="DD9" s="11">
        <f t="shared" si="30"/>
        <v>5.5374999999999996</v>
      </c>
      <c r="DE9" s="1"/>
      <c r="DF9" s="10">
        <v>6.3</v>
      </c>
      <c r="DG9" s="10">
        <v>4.5999999999999996</v>
      </c>
      <c r="DH9" s="26">
        <f t="shared" si="31"/>
        <v>5.7899999999999991</v>
      </c>
      <c r="DI9" s="27">
        <v>5.8</v>
      </c>
      <c r="DJ9" s="10">
        <v>6.4</v>
      </c>
      <c r="DK9" s="18">
        <f t="shared" si="32"/>
        <v>5.9450000000000003</v>
      </c>
      <c r="DL9" s="18">
        <f t="shared" si="33"/>
        <v>5.74125</v>
      </c>
      <c r="DM9" s="2"/>
      <c r="DN9" s="10"/>
      <c r="DO9" s="10"/>
      <c r="DP9" s="10"/>
      <c r="DQ9" s="10"/>
      <c r="DR9" s="10"/>
      <c r="DS9" s="10"/>
      <c r="DT9" s="10"/>
      <c r="DU9" s="10"/>
      <c r="DV9" s="24">
        <f t="shared" si="34"/>
        <v>0</v>
      </c>
      <c r="DW9" s="25">
        <f t="shared" si="35"/>
        <v>0</v>
      </c>
      <c r="DX9" s="10"/>
      <c r="DY9" s="11">
        <f t="shared" si="36"/>
        <v>0</v>
      </c>
      <c r="DZ9" s="1"/>
      <c r="EA9" s="10"/>
      <c r="EB9" s="10"/>
      <c r="EC9" s="26">
        <f t="shared" si="37"/>
        <v>0</v>
      </c>
      <c r="ED9" s="27"/>
      <c r="EE9" s="10"/>
      <c r="EF9" s="18">
        <f t="shared" si="38"/>
        <v>0</v>
      </c>
      <c r="EG9" s="18">
        <f t="shared" si="39"/>
        <v>0</v>
      </c>
      <c r="EH9" s="2"/>
      <c r="EI9" s="18">
        <f t="shared" si="40"/>
        <v>5.9684375000000003</v>
      </c>
      <c r="EJ9" s="18">
        <f t="shared" si="41"/>
        <v>5.74125</v>
      </c>
      <c r="EK9" s="18"/>
      <c r="EL9" s="18">
        <f t="shared" si="42"/>
        <v>5.8548437500000006</v>
      </c>
      <c r="EM9">
        <f t="shared" si="43"/>
        <v>2</v>
      </c>
      <c r="EN9" s="2"/>
      <c r="EO9" s="2"/>
      <c r="EQ9" s="18">
        <f t="shared" si="44"/>
        <v>5.5760937500000001</v>
      </c>
      <c r="ER9" s="18">
        <f t="shared" si="45"/>
        <v>5.8548437500000006</v>
      </c>
      <c r="ES9" s="18">
        <f t="shared" si="46"/>
        <v>5.7154687500000003</v>
      </c>
      <c r="ET9">
        <f t="shared" si="47"/>
        <v>3</v>
      </c>
    </row>
    <row r="10" spans="1:150">
      <c r="A10" s="32">
        <v>9</v>
      </c>
      <c r="B10" s="31" t="s">
        <v>73</v>
      </c>
      <c r="C10" s="61" t="s">
        <v>74</v>
      </c>
      <c r="D10" s="45" t="s">
        <v>75</v>
      </c>
      <c r="E10" s="34" t="s">
        <v>76</v>
      </c>
      <c r="F10" s="10">
        <v>5.8</v>
      </c>
      <c r="G10" s="10">
        <v>7</v>
      </c>
      <c r="H10" s="10">
        <v>7</v>
      </c>
      <c r="I10" s="10">
        <v>6.3</v>
      </c>
      <c r="J10" s="10">
        <v>5</v>
      </c>
      <c r="K10" s="10">
        <v>6</v>
      </c>
      <c r="L10" s="10">
        <v>6</v>
      </c>
      <c r="M10" s="10">
        <v>5.5</v>
      </c>
      <c r="N10" s="24">
        <f t="shared" si="0"/>
        <v>48.6</v>
      </c>
      <c r="O10" s="25">
        <f t="shared" si="1"/>
        <v>6.0750000000000002</v>
      </c>
      <c r="P10" s="10">
        <v>5.5</v>
      </c>
      <c r="Q10" s="11">
        <f t="shared" si="2"/>
        <v>5.9312500000000004</v>
      </c>
      <c r="R10" s="1"/>
      <c r="S10" s="10">
        <v>8</v>
      </c>
      <c r="T10" s="10">
        <v>2.1</v>
      </c>
      <c r="U10" s="26">
        <f t="shared" si="3"/>
        <v>6.2299999999999995</v>
      </c>
      <c r="V10" s="27">
        <v>5.9</v>
      </c>
      <c r="W10" s="10">
        <v>5.6</v>
      </c>
      <c r="X10" s="18">
        <f t="shared" si="4"/>
        <v>5.99</v>
      </c>
      <c r="Y10" s="18">
        <f t="shared" si="5"/>
        <v>5.9606250000000003</v>
      </c>
      <c r="Z10" s="2"/>
      <c r="AA10" s="10">
        <v>5.0999999999999996</v>
      </c>
      <c r="AB10" s="10">
        <v>5.5</v>
      </c>
      <c r="AC10" s="10">
        <v>6.5</v>
      </c>
      <c r="AD10" s="10">
        <v>7</v>
      </c>
      <c r="AE10" s="10">
        <v>6</v>
      </c>
      <c r="AF10" s="10">
        <v>6</v>
      </c>
      <c r="AG10" s="10">
        <v>3</v>
      </c>
      <c r="AH10" s="10">
        <v>5</v>
      </c>
      <c r="AI10" s="24">
        <f t="shared" si="6"/>
        <v>44.1</v>
      </c>
      <c r="AJ10" s="25">
        <f t="shared" si="7"/>
        <v>5.5125000000000002</v>
      </c>
      <c r="AK10" s="10">
        <v>6.1</v>
      </c>
      <c r="AL10" s="11">
        <f t="shared" si="8"/>
        <v>5.6593750000000007</v>
      </c>
      <c r="AM10" s="1"/>
      <c r="AN10" s="10">
        <v>6.9</v>
      </c>
      <c r="AO10" s="10">
        <v>4.0999999999999996</v>
      </c>
      <c r="AP10" s="26">
        <f t="shared" si="9"/>
        <v>6.06</v>
      </c>
      <c r="AQ10" s="27">
        <v>5.8</v>
      </c>
      <c r="AR10" s="10">
        <v>6</v>
      </c>
      <c r="AS10" s="18">
        <f t="shared" si="10"/>
        <v>5.9799999999999995</v>
      </c>
      <c r="AT10" s="18">
        <f t="shared" si="11"/>
        <v>5.8196875000000006</v>
      </c>
      <c r="AU10" s="2"/>
      <c r="AV10" s="10"/>
      <c r="AW10" s="10"/>
      <c r="AX10" s="10"/>
      <c r="AY10" s="10"/>
      <c r="AZ10" s="10"/>
      <c r="BA10" s="10"/>
      <c r="BB10" s="10"/>
      <c r="BC10" s="10"/>
      <c r="BD10" s="24">
        <f t="shared" si="12"/>
        <v>0</v>
      </c>
      <c r="BE10" s="25">
        <f t="shared" si="13"/>
        <v>0</v>
      </c>
      <c r="BF10" s="10"/>
      <c r="BG10" s="11">
        <f t="shared" si="14"/>
        <v>0</v>
      </c>
      <c r="BH10" s="1"/>
      <c r="BI10" s="10"/>
      <c r="BJ10" s="10"/>
      <c r="BK10" s="26">
        <f t="shared" si="15"/>
        <v>0</v>
      </c>
      <c r="BL10" s="27"/>
      <c r="BM10" s="10"/>
      <c r="BN10" s="18">
        <f t="shared" si="16"/>
        <v>0</v>
      </c>
      <c r="BO10" s="18">
        <f t="shared" si="17"/>
        <v>0</v>
      </c>
      <c r="BP10" s="2"/>
      <c r="BQ10" s="18">
        <f t="shared" si="18"/>
        <v>5.9606250000000003</v>
      </c>
      <c r="BR10" s="18">
        <f t="shared" si="19"/>
        <v>5.8196875000000006</v>
      </c>
      <c r="BS10" s="18"/>
      <c r="BT10" s="18">
        <f t="shared" si="20"/>
        <v>5.8901562500000004</v>
      </c>
      <c r="BU10">
        <f t="shared" si="21"/>
        <v>2</v>
      </c>
      <c r="BV10" s="2"/>
      <c r="BW10" s="2"/>
      <c r="BX10" s="10">
        <v>6</v>
      </c>
      <c r="BY10" s="10">
        <v>6.5</v>
      </c>
      <c r="BZ10" s="10">
        <v>6</v>
      </c>
      <c r="CA10" s="10">
        <v>6.3</v>
      </c>
      <c r="CB10" s="10">
        <v>6.3</v>
      </c>
      <c r="CC10" s="10">
        <v>6</v>
      </c>
      <c r="CD10" s="10">
        <v>6</v>
      </c>
      <c r="CE10" s="10">
        <v>5.7</v>
      </c>
      <c r="CF10" s="24">
        <f t="shared" si="22"/>
        <v>48.800000000000004</v>
      </c>
      <c r="CG10" s="25">
        <f t="shared" si="23"/>
        <v>6.1000000000000005</v>
      </c>
      <c r="CH10" s="10">
        <v>5.5</v>
      </c>
      <c r="CI10" s="11">
        <f t="shared" si="24"/>
        <v>5.95</v>
      </c>
      <c r="CJ10" s="1"/>
      <c r="CK10" s="10">
        <v>6.5</v>
      </c>
      <c r="CL10" s="10">
        <v>2.6</v>
      </c>
      <c r="CM10" s="26">
        <f t="shared" si="25"/>
        <v>5.33</v>
      </c>
      <c r="CN10" s="27">
        <v>5</v>
      </c>
      <c r="CO10" s="10">
        <v>4.8</v>
      </c>
      <c r="CP10" s="18">
        <f t="shared" si="26"/>
        <v>5.1150000000000002</v>
      </c>
      <c r="CQ10" s="18">
        <f t="shared" si="27"/>
        <v>5.5325000000000006</v>
      </c>
      <c r="CR10" s="2"/>
      <c r="CS10" s="10">
        <v>6</v>
      </c>
      <c r="CT10" s="10">
        <v>6.5</v>
      </c>
      <c r="CU10" s="10">
        <v>6</v>
      </c>
      <c r="CV10" s="10">
        <v>6.8</v>
      </c>
      <c r="CW10" s="10">
        <v>5.5</v>
      </c>
      <c r="CX10" s="10">
        <v>6</v>
      </c>
      <c r="CY10" s="10">
        <v>0.8</v>
      </c>
      <c r="CZ10" s="10">
        <v>5</v>
      </c>
      <c r="DA10" s="24">
        <f t="shared" si="28"/>
        <v>42.599999999999994</v>
      </c>
      <c r="DB10" s="25">
        <f t="shared" si="29"/>
        <v>5.3249999999999993</v>
      </c>
      <c r="DC10" s="10">
        <v>5.2</v>
      </c>
      <c r="DD10" s="11">
        <f t="shared" si="30"/>
        <v>5.2937499999999993</v>
      </c>
      <c r="DE10" s="1"/>
      <c r="DF10" s="10">
        <v>5.7</v>
      </c>
      <c r="DG10" s="10">
        <v>2.4</v>
      </c>
      <c r="DH10" s="26">
        <f t="shared" si="31"/>
        <v>4.71</v>
      </c>
      <c r="DI10" s="27">
        <v>4.9000000000000004</v>
      </c>
      <c r="DJ10" s="10">
        <v>5.0999999999999996</v>
      </c>
      <c r="DK10" s="18">
        <f t="shared" si="32"/>
        <v>4.8550000000000004</v>
      </c>
      <c r="DL10" s="18">
        <f t="shared" si="33"/>
        <v>5.0743749999999999</v>
      </c>
      <c r="DM10" s="2"/>
      <c r="DN10" s="10"/>
      <c r="DO10" s="10"/>
      <c r="DP10" s="10"/>
      <c r="DQ10" s="10"/>
      <c r="DR10" s="10"/>
      <c r="DS10" s="10"/>
      <c r="DT10" s="10"/>
      <c r="DU10" s="10"/>
      <c r="DV10" s="24">
        <f t="shared" si="34"/>
        <v>0</v>
      </c>
      <c r="DW10" s="25">
        <f t="shared" si="35"/>
        <v>0</v>
      </c>
      <c r="DX10" s="10"/>
      <c r="DY10" s="11">
        <f t="shared" si="36"/>
        <v>0</v>
      </c>
      <c r="DZ10" s="1"/>
      <c r="EA10" s="10"/>
      <c r="EB10" s="10"/>
      <c r="EC10" s="26">
        <f t="shared" si="37"/>
        <v>0</v>
      </c>
      <c r="ED10" s="27"/>
      <c r="EE10" s="10"/>
      <c r="EF10" s="18">
        <f t="shared" si="38"/>
        <v>0</v>
      </c>
      <c r="EG10" s="18">
        <f t="shared" si="39"/>
        <v>0</v>
      </c>
      <c r="EH10" s="2"/>
      <c r="EI10" s="18">
        <f t="shared" si="40"/>
        <v>5.5325000000000006</v>
      </c>
      <c r="EJ10" s="18">
        <f t="shared" si="41"/>
        <v>5.0743749999999999</v>
      </c>
      <c r="EK10" s="18"/>
      <c r="EL10" s="18">
        <f t="shared" si="42"/>
        <v>5.3034375000000002</v>
      </c>
      <c r="EM10">
        <f t="shared" si="43"/>
        <v>6</v>
      </c>
      <c r="EN10" s="2"/>
      <c r="EO10" s="2"/>
      <c r="EQ10" s="18">
        <f t="shared" si="44"/>
        <v>5.8901562500000004</v>
      </c>
      <c r="ER10" s="18">
        <f t="shared" si="45"/>
        <v>5.3034375000000002</v>
      </c>
      <c r="ES10" s="18">
        <f t="shared" si="46"/>
        <v>5.5967968750000008</v>
      </c>
      <c r="ET10">
        <f t="shared" si="47"/>
        <v>4</v>
      </c>
    </row>
    <row r="11" spans="1:150" ht="15">
      <c r="A11" s="32">
        <v>48</v>
      </c>
      <c r="B11" s="31" t="s">
        <v>77</v>
      </c>
      <c r="C11" s="61" t="s">
        <v>69</v>
      </c>
      <c r="D11" s="45" t="s">
        <v>70</v>
      </c>
      <c r="E11" s="60" t="s">
        <v>67</v>
      </c>
      <c r="F11" s="10">
        <v>0</v>
      </c>
      <c r="G11" s="10">
        <v>6.3</v>
      </c>
      <c r="H11" s="10">
        <v>6.5</v>
      </c>
      <c r="I11" s="10">
        <v>6.5</v>
      </c>
      <c r="J11" s="10">
        <v>6</v>
      </c>
      <c r="K11" s="10">
        <v>5.7</v>
      </c>
      <c r="L11" s="10">
        <v>6.5</v>
      </c>
      <c r="M11" s="10">
        <v>5.2</v>
      </c>
      <c r="N11" s="24">
        <f t="shared" si="0"/>
        <v>42.7</v>
      </c>
      <c r="O11" s="25">
        <f t="shared" si="1"/>
        <v>5.3375000000000004</v>
      </c>
      <c r="P11" s="10">
        <v>5.7</v>
      </c>
      <c r="Q11" s="11">
        <f t="shared" si="2"/>
        <v>5.4281250000000005</v>
      </c>
      <c r="R11" s="1"/>
      <c r="S11" s="10">
        <v>7.3</v>
      </c>
      <c r="T11" s="10">
        <v>1.6</v>
      </c>
      <c r="U11" s="26">
        <f t="shared" si="3"/>
        <v>5.59</v>
      </c>
      <c r="V11" s="27">
        <v>5.3</v>
      </c>
      <c r="W11" s="10">
        <v>5.7</v>
      </c>
      <c r="X11" s="18">
        <f t="shared" si="4"/>
        <v>5.5449999999999999</v>
      </c>
      <c r="Y11" s="18">
        <f t="shared" si="5"/>
        <v>5.4865624999999998</v>
      </c>
      <c r="Z11" s="2"/>
      <c r="AA11" s="10">
        <v>0</v>
      </c>
      <c r="AB11" s="10">
        <v>5.5</v>
      </c>
      <c r="AC11" s="10">
        <v>6.5</v>
      </c>
      <c r="AD11" s="10">
        <v>5.2</v>
      </c>
      <c r="AE11" s="10">
        <v>6</v>
      </c>
      <c r="AF11" s="10">
        <v>2</v>
      </c>
      <c r="AG11" s="10">
        <v>7</v>
      </c>
      <c r="AH11" s="10">
        <v>4.5</v>
      </c>
      <c r="AI11" s="24">
        <f t="shared" si="6"/>
        <v>36.700000000000003</v>
      </c>
      <c r="AJ11" s="25">
        <f t="shared" si="7"/>
        <v>4.5875000000000004</v>
      </c>
      <c r="AK11" s="10">
        <v>5.5</v>
      </c>
      <c r="AL11" s="11">
        <f t="shared" si="8"/>
        <v>4.8156250000000007</v>
      </c>
      <c r="AM11" s="1"/>
      <c r="AN11" s="10">
        <v>6.4</v>
      </c>
      <c r="AO11" s="10">
        <v>3.7</v>
      </c>
      <c r="AP11" s="26">
        <f t="shared" si="9"/>
        <v>5.59</v>
      </c>
      <c r="AQ11" s="27">
        <v>5.5</v>
      </c>
      <c r="AR11" s="10">
        <v>5.7</v>
      </c>
      <c r="AS11" s="18">
        <f t="shared" si="10"/>
        <v>5.5949999999999998</v>
      </c>
      <c r="AT11" s="18">
        <f t="shared" si="11"/>
        <v>5.2053124999999998</v>
      </c>
      <c r="AU11" s="2"/>
      <c r="AV11" s="10"/>
      <c r="AW11" s="10"/>
      <c r="AX11" s="10"/>
      <c r="AY11" s="10"/>
      <c r="AZ11" s="10"/>
      <c r="BA11" s="10"/>
      <c r="BB11" s="10"/>
      <c r="BC11" s="10"/>
      <c r="BD11" s="24">
        <f t="shared" si="12"/>
        <v>0</v>
      </c>
      <c r="BE11" s="25">
        <f t="shared" si="13"/>
        <v>0</v>
      </c>
      <c r="BF11" s="10"/>
      <c r="BG11" s="11">
        <f t="shared" si="14"/>
        <v>0</v>
      </c>
      <c r="BH11" s="1"/>
      <c r="BI11" s="10"/>
      <c r="BJ11" s="10"/>
      <c r="BK11" s="26">
        <f t="shared" si="15"/>
        <v>0</v>
      </c>
      <c r="BL11" s="27"/>
      <c r="BM11" s="10"/>
      <c r="BN11" s="18">
        <f t="shared" si="16"/>
        <v>0</v>
      </c>
      <c r="BO11" s="18">
        <f t="shared" si="17"/>
        <v>0</v>
      </c>
      <c r="BP11" s="2"/>
      <c r="BQ11" s="18">
        <f t="shared" si="18"/>
        <v>5.4865624999999998</v>
      </c>
      <c r="BR11" s="18">
        <f t="shared" si="19"/>
        <v>5.2053124999999998</v>
      </c>
      <c r="BS11" s="18"/>
      <c r="BT11" s="18">
        <f t="shared" si="20"/>
        <v>5.3459374999999998</v>
      </c>
      <c r="BU11">
        <f t="shared" si="21"/>
        <v>6</v>
      </c>
      <c r="BV11" s="2"/>
      <c r="BW11" s="2"/>
      <c r="BX11" s="10">
        <v>0</v>
      </c>
      <c r="BY11" s="10">
        <v>7</v>
      </c>
      <c r="BZ11" s="10">
        <v>6.3</v>
      </c>
      <c r="CA11" s="10">
        <v>6.3</v>
      </c>
      <c r="CB11" s="10">
        <v>5.7</v>
      </c>
      <c r="CC11" s="10">
        <v>5.9</v>
      </c>
      <c r="CD11" s="10">
        <v>7.5</v>
      </c>
      <c r="CE11" s="10">
        <v>5.7</v>
      </c>
      <c r="CF11" s="24">
        <f t="shared" si="22"/>
        <v>44.400000000000006</v>
      </c>
      <c r="CG11" s="25">
        <f t="shared" si="23"/>
        <v>5.5500000000000007</v>
      </c>
      <c r="CH11" s="10">
        <v>6.2</v>
      </c>
      <c r="CI11" s="11">
        <f t="shared" si="24"/>
        <v>5.7125000000000004</v>
      </c>
      <c r="CJ11" s="1"/>
      <c r="CK11" s="10">
        <v>5.6</v>
      </c>
      <c r="CL11" s="10">
        <v>2.1</v>
      </c>
      <c r="CM11" s="26">
        <f t="shared" si="25"/>
        <v>4.55</v>
      </c>
      <c r="CN11" s="27">
        <v>5.8</v>
      </c>
      <c r="CO11" s="10">
        <v>6.2</v>
      </c>
      <c r="CP11" s="18">
        <f t="shared" si="26"/>
        <v>5.2749999999999995</v>
      </c>
      <c r="CQ11" s="18">
        <f t="shared" si="27"/>
        <v>5.4937500000000004</v>
      </c>
      <c r="CR11" s="2"/>
      <c r="CS11" s="10">
        <v>0</v>
      </c>
      <c r="CT11" s="10">
        <v>6.5</v>
      </c>
      <c r="CU11" s="10">
        <v>7.5</v>
      </c>
      <c r="CV11" s="10">
        <v>6.5</v>
      </c>
      <c r="CW11" s="10">
        <v>6.2</v>
      </c>
      <c r="CX11" s="10">
        <v>6.5</v>
      </c>
      <c r="CY11" s="10">
        <v>6.5</v>
      </c>
      <c r="CZ11" s="10">
        <v>4.5</v>
      </c>
      <c r="DA11" s="24">
        <f t="shared" si="28"/>
        <v>44.2</v>
      </c>
      <c r="DB11" s="25">
        <f t="shared" si="29"/>
        <v>5.5250000000000004</v>
      </c>
      <c r="DC11" s="10">
        <v>6.5</v>
      </c>
      <c r="DD11" s="11">
        <f t="shared" si="30"/>
        <v>5.7687500000000007</v>
      </c>
      <c r="DE11" s="1"/>
      <c r="DF11" s="10">
        <v>5.9</v>
      </c>
      <c r="DG11" s="10">
        <v>4.5</v>
      </c>
      <c r="DH11" s="26">
        <f t="shared" si="31"/>
        <v>5.4799999999999995</v>
      </c>
      <c r="DI11" s="27">
        <v>5.9</v>
      </c>
      <c r="DJ11" s="10">
        <v>6.7</v>
      </c>
      <c r="DK11" s="18">
        <f t="shared" si="32"/>
        <v>5.89</v>
      </c>
      <c r="DL11" s="18">
        <f t="shared" si="33"/>
        <v>5.8293750000000006</v>
      </c>
      <c r="DM11" s="2"/>
      <c r="DN11" s="10"/>
      <c r="DO11" s="10"/>
      <c r="DP11" s="10"/>
      <c r="DQ11" s="10"/>
      <c r="DR11" s="10"/>
      <c r="DS11" s="10"/>
      <c r="DT11" s="10"/>
      <c r="DU11" s="10"/>
      <c r="DV11" s="24">
        <f t="shared" si="34"/>
        <v>0</v>
      </c>
      <c r="DW11" s="25">
        <f t="shared" si="35"/>
        <v>0</v>
      </c>
      <c r="DX11" s="10"/>
      <c r="DY11" s="11">
        <f t="shared" si="36"/>
        <v>0</v>
      </c>
      <c r="DZ11" s="1"/>
      <c r="EA11" s="10"/>
      <c r="EB11" s="10"/>
      <c r="EC11" s="26">
        <f t="shared" si="37"/>
        <v>0</v>
      </c>
      <c r="ED11" s="27"/>
      <c r="EE11" s="10"/>
      <c r="EF11" s="18">
        <f t="shared" si="38"/>
        <v>0</v>
      </c>
      <c r="EG11" s="18">
        <f t="shared" si="39"/>
        <v>0</v>
      </c>
      <c r="EH11" s="2"/>
      <c r="EI11" s="18">
        <f t="shared" si="40"/>
        <v>5.4937500000000004</v>
      </c>
      <c r="EJ11" s="18">
        <f t="shared" si="41"/>
        <v>5.8293750000000006</v>
      </c>
      <c r="EK11" s="18"/>
      <c r="EL11" s="18">
        <f t="shared" si="42"/>
        <v>5.6615625000000005</v>
      </c>
      <c r="EM11">
        <f t="shared" si="43"/>
        <v>4</v>
      </c>
      <c r="EN11" s="2"/>
      <c r="EO11" s="2"/>
      <c r="EQ11" s="18">
        <f t="shared" si="44"/>
        <v>5.3459374999999998</v>
      </c>
      <c r="ER11" s="18">
        <f t="shared" si="45"/>
        <v>5.6615625000000005</v>
      </c>
      <c r="ES11" s="18">
        <f t="shared" si="46"/>
        <v>5.5037500000000001</v>
      </c>
      <c r="ET11">
        <f t="shared" si="47"/>
        <v>5</v>
      </c>
    </row>
    <row r="12" spans="1:150">
      <c r="A12" s="32">
        <v>4</v>
      </c>
      <c r="B12" s="31" t="s">
        <v>78</v>
      </c>
      <c r="C12" s="61" t="s">
        <v>79</v>
      </c>
      <c r="D12" s="45" t="s">
        <v>80</v>
      </c>
      <c r="E12" s="45" t="s">
        <v>81</v>
      </c>
      <c r="F12" s="10">
        <v>5</v>
      </c>
      <c r="G12" s="10">
        <v>6.3</v>
      </c>
      <c r="H12" s="10">
        <v>6.2</v>
      </c>
      <c r="I12" s="10">
        <v>6</v>
      </c>
      <c r="J12" s="10">
        <v>5</v>
      </c>
      <c r="K12" s="10">
        <v>4.7</v>
      </c>
      <c r="L12" s="10">
        <v>6.5</v>
      </c>
      <c r="M12" s="10">
        <v>6</v>
      </c>
      <c r="N12" s="24">
        <f t="shared" si="0"/>
        <v>45.7</v>
      </c>
      <c r="O12" s="25">
        <f t="shared" si="1"/>
        <v>5.7125000000000004</v>
      </c>
      <c r="P12" s="10">
        <v>6.3</v>
      </c>
      <c r="Q12" s="11">
        <f t="shared" si="2"/>
        <v>5.8593750000000009</v>
      </c>
      <c r="R12" s="1"/>
      <c r="S12" s="10">
        <v>6.3</v>
      </c>
      <c r="T12" s="10">
        <v>1.2</v>
      </c>
      <c r="U12" s="26">
        <f t="shared" si="3"/>
        <v>4.7699999999999996</v>
      </c>
      <c r="V12" s="27">
        <v>5.8</v>
      </c>
      <c r="W12" s="10">
        <v>6</v>
      </c>
      <c r="X12" s="18">
        <f t="shared" si="4"/>
        <v>5.335</v>
      </c>
      <c r="Y12" s="18">
        <f t="shared" si="5"/>
        <v>5.5971875000000004</v>
      </c>
      <c r="Z12" s="2"/>
      <c r="AA12" s="10">
        <v>4.5</v>
      </c>
      <c r="AB12" s="10">
        <v>6.2</v>
      </c>
      <c r="AC12" s="10">
        <v>6</v>
      </c>
      <c r="AD12" s="10">
        <v>5.5</v>
      </c>
      <c r="AE12" s="10">
        <v>5</v>
      </c>
      <c r="AF12" s="10">
        <v>5.2</v>
      </c>
      <c r="AG12" s="10">
        <v>6</v>
      </c>
      <c r="AH12" s="10">
        <v>5</v>
      </c>
      <c r="AI12" s="24">
        <f t="shared" si="6"/>
        <v>43.4</v>
      </c>
      <c r="AJ12" s="25">
        <f t="shared" si="7"/>
        <v>5.4249999999999998</v>
      </c>
      <c r="AK12" s="10">
        <v>6.5</v>
      </c>
      <c r="AL12" s="11">
        <f t="shared" si="8"/>
        <v>5.6937499999999996</v>
      </c>
      <c r="AM12" s="1"/>
      <c r="AN12" s="10">
        <v>5.7</v>
      </c>
      <c r="AO12" s="10">
        <v>2.8</v>
      </c>
      <c r="AP12" s="26">
        <f t="shared" si="9"/>
        <v>4.83</v>
      </c>
      <c r="AQ12" s="27">
        <v>5.6</v>
      </c>
      <c r="AR12" s="10">
        <v>5.3</v>
      </c>
      <c r="AS12" s="18">
        <f t="shared" si="10"/>
        <v>5.14</v>
      </c>
      <c r="AT12" s="18">
        <f t="shared" si="11"/>
        <v>5.4168749999999992</v>
      </c>
      <c r="AU12" s="2"/>
      <c r="AV12" s="10"/>
      <c r="AW12" s="10"/>
      <c r="AX12" s="10"/>
      <c r="AY12" s="10"/>
      <c r="AZ12" s="10"/>
      <c r="BA12" s="10"/>
      <c r="BB12" s="10"/>
      <c r="BC12" s="10"/>
      <c r="BD12" s="24">
        <f t="shared" si="12"/>
        <v>0</v>
      </c>
      <c r="BE12" s="25">
        <f t="shared" si="13"/>
        <v>0</v>
      </c>
      <c r="BF12" s="10"/>
      <c r="BG12" s="11">
        <f t="shared" si="14"/>
        <v>0</v>
      </c>
      <c r="BH12" s="1"/>
      <c r="BI12" s="10"/>
      <c r="BJ12" s="10"/>
      <c r="BK12" s="26">
        <f t="shared" si="15"/>
        <v>0</v>
      </c>
      <c r="BL12" s="27"/>
      <c r="BM12" s="10"/>
      <c r="BN12" s="18">
        <f t="shared" si="16"/>
        <v>0</v>
      </c>
      <c r="BO12" s="18">
        <f t="shared" si="17"/>
        <v>0</v>
      </c>
      <c r="BP12" s="2"/>
      <c r="BQ12" s="18">
        <f t="shared" si="18"/>
        <v>5.5971875000000004</v>
      </c>
      <c r="BR12" s="18">
        <f t="shared" si="19"/>
        <v>5.4168749999999992</v>
      </c>
      <c r="BS12" s="18"/>
      <c r="BT12" s="18">
        <f t="shared" si="20"/>
        <v>5.5070312499999998</v>
      </c>
      <c r="BU12">
        <f t="shared" si="21"/>
        <v>5</v>
      </c>
      <c r="BV12" s="2"/>
      <c r="BW12" s="2"/>
      <c r="BX12" s="10">
        <v>4.8</v>
      </c>
      <c r="BY12" s="10">
        <v>6.3</v>
      </c>
      <c r="BZ12" s="10">
        <v>6.3</v>
      </c>
      <c r="CA12" s="10">
        <v>6</v>
      </c>
      <c r="CB12" s="10">
        <v>5.5</v>
      </c>
      <c r="CC12" s="10">
        <v>4</v>
      </c>
      <c r="CD12" s="10">
        <v>0</v>
      </c>
      <c r="CE12" s="10">
        <v>6</v>
      </c>
      <c r="CF12" s="24">
        <f t="shared" si="22"/>
        <v>38.9</v>
      </c>
      <c r="CG12" s="25">
        <f t="shared" si="23"/>
        <v>4.8624999999999998</v>
      </c>
      <c r="CH12" s="10">
        <v>6.2</v>
      </c>
      <c r="CI12" s="11">
        <f t="shared" si="24"/>
        <v>5.1968749999999995</v>
      </c>
      <c r="CJ12" s="1"/>
      <c r="CK12" s="10">
        <v>6.2</v>
      </c>
      <c r="CL12" s="10">
        <v>2.8</v>
      </c>
      <c r="CM12" s="26">
        <f t="shared" si="25"/>
        <v>5.18</v>
      </c>
      <c r="CN12" s="27">
        <v>5.7</v>
      </c>
      <c r="CO12" s="10">
        <v>6</v>
      </c>
      <c r="CP12" s="18">
        <f t="shared" si="26"/>
        <v>5.5149999999999997</v>
      </c>
      <c r="CQ12" s="18">
        <f t="shared" si="27"/>
        <v>5.3559374999999996</v>
      </c>
      <c r="CR12" s="2"/>
      <c r="CS12" s="10">
        <v>4.2</v>
      </c>
      <c r="CT12" s="10">
        <v>7.5</v>
      </c>
      <c r="CU12" s="10">
        <v>6</v>
      </c>
      <c r="CV12" s="10">
        <v>5.5</v>
      </c>
      <c r="CW12" s="10">
        <v>6</v>
      </c>
      <c r="CX12" s="10">
        <v>4.7</v>
      </c>
      <c r="CY12" s="10">
        <v>2</v>
      </c>
      <c r="CZ12" s="10">
        <v>5.5</v>
      </c>
      <c r="DA12" s="24">
        <f t="shared" si="28"/>
        <v>41.4</v>
      </c>
      <c r="DB12" s="25">
        <f t="shared" si="29"/>
        <v>5.1749999999999998</v>
      </c>
      <c r="DC12" s="10">
        <v>6</v>
      </c>
      <c r="DD12" s="11">
        <f t="shared" si="30"/>
        <v>5.3812499999999996</v>
      </c>
      <c r="DE12" s="1"/>
      <c r="DF12" s="10">
        <v>6.1</v>
      </c>
      <c r="DG12" s="10">
        <v>3.2</v>
      </c>
      <c r="DH12" s="26">
        <f t="shared" si="31"/>
        <v>5.2299999999999995</v>
      </c>
      <c r="DI12" s="27">
        <v>5.8</v>
      </c>
      <c r="DJ12" s="10">
        <v>6.2</v>
      </c>
      <c r="DK12" s="18">
        <f t="shared" si="32"/>
        <v>5.6149999999999993</v>
      </c>
      <c r="DL12" s="18">
        <f t="shared" si="33"/>
        <v>5.4981249999999999</v>
      </c>
      <c r="DM12" s="2"/>
      <c r="DN12" s="10"/>
      <c r="DO12" s="10"/>
      <c r="DP12" s="10"/>
      <c r="DQ12" s="10"/>
      <c r="DR12" s="10"/>
      <c r="DS12" s="10"/>
      <c r="DT12" s="10"/>
      <c r="DU12" s="10"/>
      <c r="DV12" s="24">
        <f t="shared" si="34"/>
        <v>0</v>
      </c>
      <c r="DW12" s="25">
        <f t="shared" si="35"/>
        <v>0</v>
      </c>
      <c r="DX12" s="10"/>
      <c r="DY12" s="11">
        <f t="shared" si="36"/>
        <v>0</v>
      </c>
      <c r="DZ12" s="1"/>
      <c r="EA12" s="10"/>
      <c r="EB12" s="10"/>
      <c r="EC12" s="26">
        <f t="shared" si="37"/>
        <v>0</v>
      </c>
      <c r="ED12" s="27"/>
      <c r="EE12" s="10"/>
      <c r="EF12" s="18">
        <f t="shared" si="38"/>
        <v>0</v>
      </c>
      <c r="EG12" s="18">
        <f t="shared" si="39"/>
        <v>0</v>
      </c>
      <c r="EH12" s="2"/>
      <c r="EI12" s="18">
        <f t="shared" si="40"/>
        <v>5.3559374999999996</v>
      </c>
      <c r="EJ12" s="18">
        <f t="shared" si="41"/>
        <v>5.4981249999999999</v>
      </c>
      <c r="EK12" s="18"/>
      <c r="EL12" s="18">
        <f t="shared" si="42"/>
        <v>5.4270312499999998</v>
      </c>
      <c r="EM12">
        <f t="shared" si="43"/>
        <v>5</v>
      </c>
      <c r="EN12" s="2"/>
      <c r="EO12" s="2"/>
      <c r="EQ12" s="18">
        <f t="shared" si="44"/>
        <v>5.5070312499999998</v>
      </c>
      <c r="ER12" s="18">
        <f t="shared" si="45"/>
        <v>5.4270312499999998</v>
      </c>
      <c r="ES12" s="18">
        <f t="shared" si="46"/>
        <v>5.4670312499999998</v>
      </c>
      <c r="ET12">
        <f t="shared" si="47"/>
        <v>6</v>
      </c>
    </row>
    <row r="13" spans="1:150">
      <c r="A13" s="32">
        <v>8</v>
      </c>
      <c r="B13" s="31" t="s">
        <v>82</v>
      </c>
      <c r="C13" s="61" t="s">
        <v>74</v>
      </c>
      <c r="D13" s="45" t="s">
        <v>75</v>
      </c>
      <c r="E13" s="45" t="s">
        <v>76</v>
      </c>
      <c r="F13" s="10">
        <v>6</v>
      </c>
      <c r="G13" s="10">
        <v>6.7</v>
      </c>
      <c r="H13" s="10">
        <v>6.2</v>
      </c>
      <c r="I13" s="10">
        <v>6.3</v>
      </c>
      <c r="J13" s="10">
        <v>4.7</v>
      </c>
      <c r="K13" s="10">
        <v>5.2</v>
      </c>
      <c r="L13" s="10">
        <v>4</v>
      </c>
      <c r="M13" s="10">
        <v>6.2</v>
      </c>
      <c r="N13" s="24">
        <f t="shared" si="0"/>
        <v>45.300000000000004</v>
      </c>
      <c r="O13" s="25">
        <f t="shared" si="1"/>
        <v>5.6625000000000005</v>
      </c>
      <c r="P13" s="10">
        <v>5.3</v>
      </c>
      <c r="Q13" s="11">
        <f t="shared" si="2"/>
        <v>5.5718750000000004</v>
      </c>
      <c r="R13" s="1"/>
      <c r="S13" s="10">
        <v>6.6</v>
      </c>
      <c r="T13" s="10">
        <v>1.2</v>
      </c>
      <c r="U13" s="26">
        <f t="shared" si="3"/>
        <v>4.9799999999999995</v>
      </c>
      <c r="V13" s="27">
        <v>5</v>
      </c>
      <c r="W13" s="10">
        <v>4.7</v>
      </c>
      <c r="X13" s="18">
        <f t="shared" si="4"/>
        <v>4.915</v>
      </c>
      <c r="Y13" s="18">
        <f t="shared" si="5"/>
        <v>5.2434375000000006</v>
      </c>
      <c r="Z13" s="2"/>
      <c r="AA13" s="10">
        <v>6</v>
      </c>
      <c r="AB13" s="10">
        <v>6.5</v>
      </c>
      <c r="AC13" s="10">
        <v>6</v>
      </c>
      <c r="AD13" s="10">
        <v>6</v>
      </c>
      <c r="AE13" s="10">
        <v>4</v>
      </c>
      <c r="AF13" s="10">
        <v>3</v>
      </c>
      <c r="AG13" s="10">
        <v>2</v>
      </c>
      <c r="AH13" s="10">
        <v>5.5</v>
      </c>
      <c r="AI13" s="24">
        <f t="shared" si="6"/>
        <v>39</v>
      </c>
      <c r="AJ13" s="25">
        <f t="shared" si="7"/>
        <v>4.875</v>
      </c>
      <c r="AK13" s="10">
        <v>5</v>
      </c>
      <c r="AL13" s="11">
        <f t="shared" si="8"/>
        <v>4.90625</v>
      </c>
      <c r="AM13" s="1"/>
      <c r="AN13" s="10">
        <v>5.9</v>
      </c>
      <c r="AO13" s="10">
        <v>4.5</v>
      </c>
      <c r="AP13" s="26">
        <f t="shared" si="9"/>
        <v>5.4799999999999995</v>
      </c>
      <c r="AQ13" s="27">
        <v>4.8</v>
      </c>
      <c r="AR13" s="10">
        <v>4.7</v>
      </c>
      <c r="AS13" s="18">
        <f t="shared" si="10"/>
        <v>5.1149999999999993</v>
      </c>
      <c r="AT13" s="18">
        <f t="shared" si="11"/>
        <v>5.0106249999999992</v>
      </c>
      <c r="AU13" s="2"/>
      <c r="AV13" s="10"/>
      <c r="AW13" s="10"/>
      <c r="AX13" s="10"/>
      <c r="AY13" s="10"/>
      <c r="AZ13" s="10"/>
      <c r="BA13" s="10"/>
      <c r="BB13" s="10"/>
      <c r="BC13" s="10"/>
      <c r="BD13" s="24">
        <f t="shared" si="12"/>
        <v>0</v>
      </c>
      <c r="BE13" s="25">
        <f t="shared" si="13"/>
        <v>0</v>
      </c>
      <c r="BF13" s="10"/>
      <c r="BG13" s="11">
        <f t="shared" si="14"/>
        <v>0</v>
      </c>
      <c r="BH13" s="1"/>
      <c r="BI13" s="10"/>
      <c r="BJ13" s="10"/>
      <c r="BK13" s="26">
        <f t="shared" si="15"/>
        <v>0</v>
      </c>
      <c r="BL13" s="27"/>
      <c r="BM13" s="10"/>
      <c r="BN13" s="18">
        <f t="shared" si="16"/>
        <v>0</v>
      </c>
      <c r="BO13" s="18">
        <f t="shared" si="17"/>
        <v>0</v>
      </c>
      <c r="BP13" s="2"/>
      <c r="BQ13" s="18">
        <f t="shared" si="18"/>
        <v>5.2434375000000006</v>
      </c>
      <c r="BR13" s="18">
        <f t="shared" si="19"/>
        <v>5.0106249999999992</v>
      </c>
      <c r="BS13" s="18"/>
      <c r="BT13" s="18">
        <f t="shared" si="20"/>
        <v>5.1270312499999999</v>
      </c>
      <c r="BU13">
        <f t="shared" si="21"/>
        <v>7</v>
      </c>
      <c r="BV13" s="2"/>
      <c r="BW13" s="2"/>
      <c r="BX13" s="10">
        <v>6.3</v>
      </c>
      <c r="BY13" s="10">
        <v>7</v>
      </c>
      <c r="BZ13" s="10">
        <v>6.5</v>
      </c>
      <c r="CA13" s="10">
        <v>6.3</v>
      </c>
      <c r="CB13" s="10">
        <v>4.8</v>
      </c>
      <c r="CC13" s="10">
        <v>4.7</v>
      </c>
      <c r="CD13" s="10">
        <v>2</v>
      </c>
      <c r="CE13" s="10">
        <v>6</v>
      </c>
      <c r="CF13" s="24">
        <f t="shared" si="22"/>
        <v>43.6</v>
      </c>
      <c r="CG13" s="25">
        <f t="shared" si="23"/>
        <v>5.45</v>
      </c>
      <c r="CH13" s="10">
        <v>5.5</v>
      </c>
      <c r="CI13" s="11">
        <f t="shared" si="24"/>
        <v>5.4625000000000004</v>
      </c>
      <c r="CJ13" s="1"/>
      <c r="CK13" s="10">
        <v>6.2</v>
      </c>
      <c r="CL13" s="10">
        <v>0.8</v>
      </c>
      <c r="CM13" s="26">
        <f t="shared" si="25"/>
        <v>4.58</v>
      </c>
      <c r="CN13" s="27">
        <v>5</v>
      </c>
      <c r="CO13" s="10">
        <v>4.8</v>
      </c>
      <c r="CP13" s="18">
        <f t="shared" si="26"/>
        <v>4.74</v>
      </c>
      <c r="CQ13" s="18">
        <f t="shared" si="27"/>
        <v>5.1012500000000003</v>
      </c>
      <c r="CR13" s="2"/>
      <c r="CS13" s="10">
        <v>5.5</v>
      </c>
      <c r="CT13" s="10">
        <v>6</v>
      </c>
      <c r="CU13" s="10">
        <v>5.5</v>
      </c>
      <c r="CV13" s="10">
        <v>5.2</v>
      </c>
      <c r="CW13" s="10">
        <v>5.5</v>
      </c>
      <c r="CX13" s="10">
        <v>4.8</v>
      </c>
      <c r="CY13" s="10">
        <v>1</v>
      </c>
      <c r="CZ13" s="10">
        <v>5.0999999999999996</v>
      </c>
      <c r="DA13" s="24">
        <f t="shared" si="28"/>
        <v>38.6</v>
      </c>
      <c r="DB13" s="25">
        <f t="shared" si="29"/>
        <v>4.8250000000000002</v>
      </c>
      <c r="DC13" s="10">
        <v>5.2</v>
      </c>
      <c r="DD13" s="11">
        <f t="shared" si="30"/>
        <v>4.9187500000000002</v>
      </c>
      <c r="DE13" s="1"/>
      <c r="DF13" s="10">
        <v>5.8</v>
      </c>
      <c r="DG13" s="10">
        <v>2.8</v>
      </c>
      <c r="DH13" s="26">
        <f t="shared" si="31"/>
        <v>4.8999999999999995</v>
      </c>
      <c r="DI13" s="27">
        <v>4.3</v>
      </c>
      <c r="DJ13" s="10">
        <v>4.5999999999999996</v>
      </c>
      <c r="DK13" s="18">
        <f t="shared" si="32"/>
        <v>4.6749999999999989</v>
      </c>
      <c r="DL13" s="18">
        <f t="shared" si="33"/>
        <v>4.796875</v>
      </c>
      <c r="DM13" s="2"/>
      <c r="DN13" s="10"/>
      <c r="DO13" s="10"/>
      <c r="DP13" s="10"/>
      <c r="DQ13" s="10"/>
      <c r="DR13" s="10"/>
      <c r="DS13" s="10"/>
      <c r="DT13" s="10"/>
      <c r="DU13" s="10"/>
      <c r="DV13" s="24">
        <f t="shared" si="34"/>
        <v>0</v>
      </c>
      <c r="DW13" s="25">
        <f t="shared" si="35"/>
        <v>0</v>
      </c>
      <c r="DX13" s="10"/>
      <c r="DY13" s="11">
        <f t="shared" si="36"/>
        <v>0</v>
      </c>
      <c r="DZ13" s="1"/>
      <c r="EA13" s="10"/>
      <c r="EB13" s="10"/>
      <c r="EC13" s="26">
        <f t="shared" si="37"/>
        <v>0</v>
      </c>
      <c r="ED13" s="27"/>
      <c r="EE13" s="10"/>
      <c r="EF13" s="18">
        <f t="shared" si="38"/>
        <v>0</v>
      </c>
      <c r="EG13" s="18">
        <f t="shared" si="39"/>
        <v>0</v>
      </c>
      <c r="EH13" s="2"/>
      <c r="EI13" s="18">
        <f t="shared" si="40"/>
        <v>5.1012500000000003</v>
      </c>
      <c r="EJ13" s="18">
        <f t="shared" si="41"/>
        <v>4.796875</v>
      </c>
      <c r="EK13" s="18"/>
      <c r="EL13" s="18">
        <f t="shared" si="42"/>
        <v>4.9490625000000001</v>
      </c>
      <c r="EM13">
        <f t="shared" si="43"/>
        <v>7</v>
      </c>
      <c r="EN13" s="2"/>
      <c r="EO13" s="2"/>
      <c r="EQ13" s="18">
        <f t="shared" si="44"/>
        <v>5.1270312499999999</v>
      </c>
      <c r="ER13" s="18">
        <f t="shared" si="45"/>
        <v>4.9490625000000001</v>
      </c>
      <c r="ES13" s="18">
        <f t="shared" si="46"/>
        <v>5.038046875</v>
      </c>
      <c r="ET13">
        <f t="shared" si="47"/>
        <v>7</v>
      </c>
    </row>
  </sheetData>
  <sortState ref="A7:ET13">
    <sortCondition descending="1" ref="ES7:ES13"/>
  </sortState>
  <mergeCells count="22">
    <mergeCell ref="EQ4:ER4"/>
    <mergeCell ref="EQ3:ET3"/>
    <mergeCell ref="F4:Q4"/>
    <mergeCell ref="S4:X4"/>
    <mergeCell ref="AA4:AL4"/>
    <mergeCell ref="AN4:AS4"/>
    <mergeCell ref="AV4:BG4"/>
    <mergeCell ref="BI4:BN4"/>
    <mergeCell ref="BQ4:BS4"/>
    <mergeCell ref="BX4:CI4"/>
    <mergeCell ref="CK4:CP4"/>
    <mergeCell ref="CS4:DD4"/>
    <mergeCell ref="DF4:DK4"/>
    <mergeCell ref="DN4:DY4"/>
    <mergeCell ref="EA4:EF4"/>
    <mergeCell ref="EI4:EK4"/>
    <mergeCell ref="DP1:DW1"/>
    <mergeCell ref="H1:M1"/>
    <mergeCell ref="AC1:AJ1"/>
    <mergeCell ref="AX1:BE1"/>
    <mergeCell ref="BZ1:CE1"/>
    <mergeCell ref="CU1:DB1"/>
  </mergeCells>
  <pageMargins left="0.75" right="0.75" top="1" bottom="1" header="0.5" footer="0.5"/>
  <pageSetup paperSize="9" orientation="landscape" horizontalDpi="300" verticalDpi="300" r:id="rId1"/>
  <headerFooter alignWithMargins="0">
    <oddFooter>&amp;L&amp;A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7"/>
  <sheetViews>
    <sheetView workbookViewId="0"/>
  </sheetViews>
  <sheetFormatPr defaultRowHeight="12.75"/>
  <cols>
    <col min="1" max="1" width="5.5703125" customWidth="1"/>
    <col min="2" max="2" width="24.140625" customWidth="1"/>
    <col min="3" max="3" width="14.85546875" customWidth="1"/>
    <col min="4" max="6" width="5.7109375" customWidth="1"/>
    <col min="7" max="7" width="6.7109375" customWidth="1"/>
    <col min="8" max="8" width="3.140625" customWidth="1"/>
    <col min="9" max="11" width="5.7109375" customWidth="1"/>
    <col min="12" max="12" width="6.7109375" customWidth="1"/>
    <col min="13" max="13" width="3.140625" customWidth="1"/>
    <col min="14" max="16" width="5.7109375" customWidth="1"/>
    <col min="17" max="17" width="6.7109375" customWidth="1"/>
    <col min="18" max="18" width="3.140625" customWidth="1"/>
    <col min="19" max="22" width="10.7109375" customWidth="1"/>
    <col min="23" max="23" width="11.42578125" customWidth="1"/>
  </cols>
  <sheetData>
    <row r="1" spans="1:23">
      <c r="A1" t="s">
        <v>0</v>
      </c>
      <c r="D1" t="s">
        <v>1</v>
      </c>
      <c r="F1" s="89"/>
      <c r="G1" s="89"/>
      <c r="I1" s="30" t="s">
        <v>3</v>
      </c>
      <c r="J1" s="30"/>
      <c r="K1" s="111"/>
      <c r="L1" s="111"/>
      <c r="M1" s="87"/>
      <c r="N1" s="30" t="s">
        <v>4</v>
      </c>
      <c r="O1" s="30"/>
      <c r="P1" s="111"/>
      <c r="Q1" s="111"/>
      <c r="S1" s="4"/>
      <c r="T1" s="4"/>
      <c r="U1" s="4"/>
      <c r="W1" s="4">
        <f ca="1">NOW()</f>
        <v>42374.372500810183</v>
      </c>
    </row>
    <row r="2" spans="1:23">
      <c r="A2" s="5" t="s">
        <v>5</v>
      </c>
      <c r="I2" s="30"/>
      <c r="J2" s="30"/>
      <c r="K2" s="30"/>
      <c r="L2" s="30"/>
      <c r="M2" s="87"/>
      <c r="N2" s="30"/>
      <c r="O2" s="30"/>
      <c r="P2" s="30"/>
      <c r="Q2" s="30"/>
      <c r="S2" s="6"/>
      <c r="T2" s="6"/>
      <c r="U2" s="6"/>
      <c r="W2" s="6">
        <f ca="1">NOW()</f>
        <v>42374.372500810183</v>
      </c>
    </row>
    <row r="3" spans="1:23">
      <c r="A3" t="s">
        <v>238</v>
      </c>
      <c r="C3" t="s">
        <v>239</v>
      </c>
      <c r="D3" s="90" t="s">
        <v>12</v>
      </c>
      <c r="E3" s="90"/>
      <c r="F3" s="90"/>
      <c r="G3" s="85"/>
      <c r="I3" s="112" t="s">
        <v>12</v>
      </c>
      <c r="J3" s="112"/>
      <c r="K3" s="112"/>
      <c r="L3" s="88"/>
      <c r="M3" s="87"/>
      <c r="N3" s="112" t="s">
        <v>12</v>
      </c>
      <c r="O3" s="112"/>
      <c r="P3" s="112"/>
      <c r="Q3" s="30"/>
      <c r="S3" s="90" t="s">
        <v>173</v>
      </c>
      <c r="T3" s="89"/>
      <c r="U3" s="89"/>
      <c r="V3" s="89"/>
    </row>
    <row r="4" spans="1:23">
      <c r="F4" s="85" t="s">
        <v>240</v>
      </c>
      <c r="G4" s="85" t="s">
        <v>61</v>
      </c>
      <c r="K4" s="85" t="s">
        <v>240</v>
      </c>
      <c r="L4" s="85" t="s">
        <v>61</v>
      </c>
      <c r="M4" s="88"/>
      <c r="P4" s="85" t="s">
        <v>240</v>
      </c>
      <c r="Q4" s="85" t="s">
        <v>61</v>
      </c>
      <c r="R4" s="85"/>
      <c r="S4" s="85"/>
      <c r="T4" s="85"/>
      <c r="U4" s="85"/>
      <c r="V4" s="85"/>
    </row>
    <row r="5" spans="1:23" s="22" customFormat="1">
      <c r="A5" s="85" t="s">
        <v>19</v>
      </c>
      <c r="B5" s="85" t="s">
        <v>20</v>
      </c>
      <c r="C5" s="85" t="s">
        <v>23</v>
      </c>
      <c r="D5" s="85" t="s">
        <v>44</v>
      </c>
      <c r="E5" s="85" t="s">
        <v>42</v>
      </c>
      <c r="F5" s="85" t="s">
        <v>241</v>
      </c>
      <c r="G5" s="85" t="s">
        <v>45</v>
      </c>
      <c r="H5" s="85"/>
      <c r="I5" s="85" t="s">
        <v>44</v>
      </c>
      <c r="J5" s="85" t="s">
        <v>42</v>
      </c>
      <c r="K5" s="85" t="s">
        <v>241</v>
      </c>
      <c r="L5" s="85" t="s">
        <v>45</v>
      </c>
      <c r="M5" s="88"/>
      <c r="N5" s="85" t="s">
        <v>44</v>
      </c>
      <c r="O5" s="85" t="s">
        <v>42</v>
      </c>
      <c r="P5" s="85" t="s">
        <v>241</v>
      </c>
      <c r="Q5" s="85" t="s">
        <v>45</v>
      </c>
      <c r="R5" s="85"/>
      <c r="S5" s="85" t="s">
        <v>46</v>
      </c>
      <c r="T5" s="85" t="s">
        <v>47</v>
      </c>
      <c r="U5" s="85" t="s">
        <v>48</v>
      </c>
      <c r="V5" s="85" t="s">
        <v>180</v>
      </c>
      <c r="W5" s="85" t="s">
        <v>49</v>
      </c>
    </row>
    <row r="6" spans="1:23">
      <c r="M6" s="87"/>
      <c r="R6" s="30"/>
    </row>
    <row r="7" spans="1:23">
      <c r="A7" s="32">
        <v>32</v>
      </c>
      <c r="B7" s="32" t="s">
        <v>98</v>
      </c>
      <c r="C7" s="1"/>
      <c r="D7" s="13"/>
      <c r="E7" s="13"/>
      <c r="F7" s="13"/>
      <c r="G7" s="14"/>
      <c r="I7" s="13"/>
      <c r="J7" s="13"/>
      <c r="K7" s="13"/>
      <c r="L7" s="14"/>
      <c r="M7" s="28"/>
      <c r="N7" s="13"/>
      <c r="O7" s="13"/>
      <c r="P7" s="13"/>
      <c r="Q7" s="14"/>
      <c r="R7" s="25"/>
      <c r="S7" s="14"/>
      <c r="T7" s="14"/>
      <c r="U7" s="14"/>
      <c r="V7" s="14"/>
      <c r="W7" s="1"/>
    </row>
    <row r="8" spans="1:23">
      <c r="A8" s="32">
        <v>41</v>
      </c>
      <c r="B8" s="32" t="s">
        <v>151</v>
      </c>
      <c r="C8" s="1"/>
      <c r="D8" s="13"/>
      <c r="E8" s="13"/>
      <c r="F8" s="13"/>
      <c r="G8" s="14"/>
      <c r="I8" s="13"/>
      <c r="J8" s="13"/>
      <c r="K8" s="13"/>
      <c r="L8" s="14"/>
      <c r="M8" s="28"/>
      <c r="N8" s="13"/>
      <c r="O8" s="13"/>
      <c r="P8" s="13"/>
      <c r="Q8" s="14"/>
      <c r="R8" s="25"/>
      <c r="S8" s="14"/>
      <c r="T8" s="14"/>
      <c r="U8" s="14"/>
      <c r="V8" s="14"/>
      <c r="W8" s="1"/>
    </row>
    <row r="9" spans="1:23">
      <c r="A9" s="32">
        <v>43</v>
      </c>
      <c r="B9" s="32" t="s">
        <v>148</v>
      </c>
      <c r="C9" s="1"/>
      <c r="D9" s="13"/>
      <c r="E9" s="13"/>
      <c r="F9" s="13"/>
      <c r="G9" s="14"/>
      <c r="I9" s="13"/>
      <c r="J9" s="13"/>
      <c r="K9" s="13"/>
      <c r="L9" s="14"/>
      <c r="M9" s="28"/>
      <c r="N9" s="13"/>
      <c r="O9" s="13"/>
      <c r="P9" s="13"/>
      <c r="Q9" s="14"/>
      <c r="R9" s="25"/>
      <c r="S9" s="14"/>
      <c r="T9" s="14"/>
      <c r="U9" s="14"/>
      <c r="V9" s="14"/>
      <c r="W9" s="1"/>
    </row>
    <row r="10" spans="1:23">
      <c r="A10" s="32">
        <v>39</v>
      </c>
      <c r="B10" s="32" t="s">
        <v>136</v>
      </c>
      <c r="C10" s="1"/>
      <c r="D10" s="13"/>
      <c r="E10" s="13"/>
      <c r="F10" s="13"/>
      <c r="G10" s="14"/>
      <c r="I10" s="13"/>
      <c r="J10" s="13"/>
      <c r="K10" s="13"/>
      <c r="L10" s="14"/>
      <c r="M10" s="28"/>
      <c r="N10" s="13"/>
      <c r="O10" s="13"/>
      <c r="P10" s="13"/>
      <c r="Q10" s="14"/>
      <c r="R10" s="25"/>
      <c r="S10" s="14"/>
      <c r="T10" s="14"/>
      <c r="U10" s="14"/>
      <c r="V10" s="14"/>
      <c r="W10" s="1"/>
    </row>
    <row r="11" spans="1:23">
      <c r="A11" s="32">
        <v>42</v>
      </c>
      <c r="B11" s="32" t="s">
        <v>154</v>
      </c>
      <c r="C11" s="1"/>
      <c r="D11" s="13"/>
      <c r="E11" s="13"/>
      <c r="F11" s="13"/>
      <c r="G11" s="14"/>
      <c r="I11" s="13"/>
      <c r="J11" s="13"/>
      <c r="K11" s="13"/>
      <c r="L11" s="14"/>
      <c r="M11" s="28"/>
      <c r="N11" s="13"/>
      <c r="O11" s="13"/>
      <c r="P11" s="13"/>
      <c r="Q11" s="14"/>
      <c r="R11" s="25"/>
      <c r="S11" s="14"/>
      <c r="T11" s="14"/>
      <c r="U11" s="14"/>
      <c r="V11" s="14"/>
      <c r="W11" s="1"/>
    </row>
    <row r="12" spans="1:23">
      <c r="A12" s="32">
        <v>44</v>
      </c>
      <c r="B12" s="32" t="s">
        <v>166</v>
      </c>
      <c r="C12" s="1"/>
      <c r="D12" s="1"/>
      <c r="E12" s="1"/>
      <c r="F12" s="1"/>
      <c r="G12" s="1"/>
      <c r="I12" s="1"/>
      <c r="J12" s="1"/>
      <c r="K12" s="1"/>
      <c r="L12" s="1"/>
      <c r="M12" s="87"/>
      <c r="N12" s="1"/>
      <c r="O12" s="1"/>
      <c r="P12" s="1"/>
      <c r="Q12" s="1"/>
      <c r="R12" s="30"/>
      <c r="S12" s="1"/>
      <c r="T12" s="1"/>
      <c r="U12" s="1"/>
      <c r="V12" s="1"/>
      <c r="W12" s="1"/>
    </row>
    <row r="13" spans="1:23">
      <c r="A13" s="32">
        <v>31</v>
      </c>
      <c r="B13" s="32" t="s">
        <v>97</v>
      </c>
      <c r="C13" s="1"/>
      <c r="D13" s="1"/>
      <c r="E13" s="1"/>
      <c r="F13" s="1"/>
      <c r="G13" s="1"/>
      <c r="I13" s="1"/>
      <c r="J13" s="1"/>
      <c r="K13" s="1"/>
      <c r="L13" s="1"/>
      <c r="M13" s="87"/>
      <c r="N13" s="1"/>
      <c r="O13" s="1"/>
      <c r="P13" s="1"/>
      <c r="Q13" s="1"/>
      <c r="R13" s="30"/>
      <c r="S13" s="1"/>
      <c r="T13" s="1"/>
      <c r="U13" s="1"/>
      <c r="V13" s="1"/>
      <c r="W13" s="1"/>
    </row>
    <row r="14" spans="1:23">
      <c r="A14" s="32">
        <v>35</v>
      </c>
      <c r="B14" s="32" t="s">
        <v>92</v>
      </c>
      <c r="C14" s="1"/>
      <c r="D14" s="1"/>
      <c r="E14" s="1"/>
      <c r="F14" s="1"/>
      <c r="G14" s="1"/>
      <c r="I14" s="1"/>
      <c r="J14" s="1"/>
      <c r="K14" s="1"/>
      <c r="L14" s="1"/>
      <c r="M14" s="87"/>
      <c r="N14" s="1"/>
      <c r="O14" s="1"/>
      <c r="P14" s="1"/>
      <c r="Q14" s="1"/>
      <c r="R14" s="30"/>
      <c r="S14" s="1"/>
      <c r="T14" s="1"/>
      <c r="U14" s="1"/>
      <c r="V14" s="1"/>
      <c r="W14" s="1"/>
    </row>
    <row r="15" spans="1:23">
      <c r="A15" s="32">
        <v>40</v>
      </c>
      <c r="B15" s="32" t="s">
        <v>134</v>
      </c>
      <c r="C15" s="1"/>
      <c r="D15" s="1"/>
      <c r="E15" s="1"/>
      <c r="F15" s="1"/>
      <c r="G15" s="1"/>
      <c r="I15" s="1"/>
      <c r="J15" s="1"/>
      <c r="K15" s="1"/>
      <c r="L15" s="1"/>
      <c r="M15" s="87"/>
      <c r="N15" s="1"/>
      <c r="O15" s="1"/>
      <c r="P15" s="1"/>
      <c r="Q15" s="1"/>
      <c r="R15" s="30"/>
      <c r="S15" s="1"/>
      <c r="T15" s="1"/>
      <c r="U15" s="1"/>
      <c r="V15" s="1"/>
      <c r="W15" s="1"/>
    </row>
    <row r="16" spans="1:23">
      <c r="A16" s="32">
        <v>38</v>
      </c>
      <c r="B16" s="32" t="s">
        <v>144</v>
      </c>
      <c r="C16" s="1"/>
      <c r="D16" s="1"/>
      <c r="E16" s="1"/>
      <c r="F16" s="1"/>
      <c r="G16" s="1"/>
      <c r="I16" s="1"/>
      <c r="J16" s="1"/>
      <c r="K16" s="1"/>
      <c r="L16" s="1"/>
      <c r="M16" s="87"/>
      <c r="N16" s="1"/>
      <c r="O16" s="1"/>
      <c r="P16" s="1"/>
      <c r="Q16" s="1"/>
      <c r="R16" s="30"/>
      <c r="S16" s="1"/>
      <c r="T16" s="1"/>
      <c r="U16" s="1"/>
      <c r="V16" s="1"/>
      <c r="W16" s="1"/>
    </row>
    <row r="17" spans="1:23">
      <c r="A17" s="32">
        <v>3</v>
      </c>
      <c r="B17" s="32" t="s">
        <v>113</v>
      </c>
      <c r="C17" s="1"/>
      <c r="D17" s="13"/>
      <c r="E17" s="13"/>
      <c r="F17" s="13"/>
      <c r="G17" s="14"/>
      <c r="I17" s="13"/>
      <c r="J17" s="13"/>
      <c r="K17" s="13"/>
      <c r="L17" s="14"/>
      <c r="M17" s="28"/>
      <c r="N17" s="13"/>
      <c r="O17" s="13"/>
      <c r="P17" s="13"/>
      <c r="Q17" s="14"/>
      <c r="R17" s="25"/>
      <c r="S17" s="14"/>
      <c r="T17" s="14"/>
      <c r="U17" s="14"/>
      <c r="V17" s="14"/>
      <c r="W17" s="1"/>
    </row>
    <row r="18" spans="1:23">
      <c r="A18" s="32">
        <v>37</v>
      </c>
      <c r="B18" s="32" t="s">
        <v>138</v>
      </c>
      <c r="C18" s="1"/>
      <c r="D18" s="13"/>
      <c r="E18" s="13"/>
      <c r="F18" s="13"/>
      <c r="G18" s="14"/>
      <c r="I18" s="13"/>
      <c r="J18" s="13"/>
      <c r="K18" s="13"/>
      <c r="L18" s="14"/>
      <c r="M18" s="28"/>
      <c r="N18" s="13"/>
      <c r="O18" s="13"/>
      <c r="P18" s="13"/>
      <c r="Q18" s="14"/>
      <c r="R18" s="25"/>
      <c r="S18" s="14"/>
      <c r="T18" s="14"/>
      <c r="U18" s="14"/>
      <c r="V18" s="14"/>
      <c r="W18" s="1"/>
    </row>
    <row r="19" spans="1:23">
      <c r="A19" s="32">
        <v>46</v>
      </c>
      <c r="B19" s="32" t="s">
        <v>161</v>
      </c>
      <c r="C19" s="1"/>
      <c r="D19" s="13"/>
      <c r="E19" s="13"/>
      <c r="F19" s="13"/>
      <c r="G19" s="14"/>
      <c r="I19" s="13"/>
      <c r="J19" s="13"/>
      <c r="K19" s="13"/>
      <c r="L19" s="14"/>
      <c r="M19" s="28"/>
      <c r="N19" s="13"/>
      <c r="O19" s="13"/>
      <c r="P19" s="13"/>
      <c r="Q19" s="14"/>
      <c r="R19" s="25"/>
      <c r="S19" s="14"/>
      <c r="T19" s="14"/>
      <c r="U19" s="14"/>
      <c r="V19" s="14"/>
      <c r="W19" s="1"/>
    </row>
    <row r="20" spans="1:23">
      <c r="A20" s="32">
        <v>36</v>
      </c>
      <c r="B20" s="32" t="s">
        <v>181</v>
      </c>
      <c r="C20" s="1"/>
      <c r="D20" s="13"/>
      <c r="E20" s="13"/>
      <c r="F20" s="13"/>
      <c r="G20" s="14"/>
      <c r="I20" s="13"/>
      <c r="J20" s="13"/>
      <c r="K20" s="13"/>
      <c r="L20" s="14"/>
      <c r="M20" s="28"/>
      <c r="N20" s="13"/>
      <c r="O20" s="13"/>
      <c r="P20" s="13"/>
      <c r="Q20" s="14"/>
      <c r="R20" s="25"/>
      <c r="S20" s="14"/>
      <c r="T20" s="14"/>
      <c r="U20" s="14"/>
      <c r="V20" s="14"/>
      <c r="W20" s="1"/>
    </row>
    <row r="21" spans="1:23">
      <c r="A21" s="72">
        <v>34</v>
      </c>
      <c r="B21" s="72" t="s">
        <v>88</v>
      </c>
      <c r="C21" s="1"/>
      <c r="D21" s="13"/>
      <c r="E21" s="13"/>
      <c r="F21" s="13"/>
      <c r="G21" s="14"/>
      <c r="I21" s="13"/>
      <c r="J21" s="13"/>
      <c r="K21" s="13"/>
      <c r="L21" s="14"/>
      <c r="M21" s="28"/>
      <c r="N21" s="13"/>
      <c r="O21" s="13"/>
      <c r="P21" s="13"/>
      <c r="Q21" s="14"/>
      <c r="R21" s="25"/>
      <c r="S21" s="14"/>
      <c r="T21" s="14"/>
      <c r="U21" s="14"/>
      <c r="V21" s="14"/>
      <c r="W21" s="1"/>
    </row>
    <row r="22" spans="1:23">
      <c r="A22" s="32"/>
      <c r="B22" s="32"/>
      <c r="C22" s="34" t="s">
        <v>184</v>
      </c>
      <c r="D22" s="10"/>
      <c r="E22" s="10"/>
      <c r="F22" s="10"/>
      <c r="G22" s="18">
        <f>(D22*0.5)+(E22*0.25)+(F22*0.25)</f>
        <v>0</v>
      </c>
      <c r="I22" s="10"/>
      <c r="J22" s="10"/>
      <c r="K22" s="10"/>
      <c r="L22" s="18">
        <f>(I22*0.5)+(J22*0.25)+(K22*0.25)</f>
        <v>0</v>
      </c>
      <c r="M22" s="87"/>
      <c r="N22" s="10"/>
      <c r="O22" s="10"/>
      <c r="P22" s="10"/>
      <c r="Q22" s="18">
        <f>(N22*0.5)+(O22*0.25)+(P22*0.25)</f>
        <v>0</v>
      </c>
      <c r="R22" s="18"/>
      <c r="S22" s="18">
        <f>G22</f>
        <v>0</v>
      </c>
      <c r="T22" s="18">
        <f>L22</f>
        <v>0</v>
      </c>
      <c r="U22" s="18">
        <f>Q22</f>
        <v>0</v>
      </c>
      <c r="V22" s="18">
        <f>AVERAGE(S22:U22)</f>
        <v>0</v>
      </c>
    </row>
    <row r="23" spans="1:23">
      <c r="A23" s="32">
        <v>55</v>
      </c>
      <c r="B23" s="32" t="s">
        <v>118</v>
      </c>
      <c r="C23" s="1"/>
      <c r="D23" s="13"/>
      <c r="E23" s="13"/>
      <c r="F23" s="13"/>
      <c r="G23" s="14"/>
      <c r="I23" s="13"/>
      <c r="J23" s="13"/>
      <c r="K23" s="13"/>
      <c r="L23" s="14"/>
      <c r="M23" s="28"/>
      <c r="N23" s="13"/>
      <c r="O23" s="13"/>
      <c r="P23" s="13"/>
      <c r="Q23" s="14"/>
      <c r="R23" s="25"/>
      <c r="S23" s="14"/>
      <c r="T23" s="14"/>
      <c r="U23" s="14"/>
      <c r="V23" s="14"/>
      <c r="W23" s="1"/>
    </row>
    <row r="24" spans="1:23">
      <c r="A24" s="32">
        <v>57</v>
      </c>
      <c r="B24" s="32" t="s">
        <v>142</v>
      </c>
      <c r="C24" s="1"/>
      <c r="D24" s="13"/>
      <c r="E24" s="13"/>
      <c r="F24" s="13"/>
      <c r="G24" s="14"/>
      <c r="I24" s="13"/>
      <c r="J24" s="13"/>
      <c r="K24" s="13"/>
      <c r="L24" s="14"/>
      <c r="M24" s="28"/>
      <c r="N24" s="13"/>
      <c r="O24" s="13"/>
      <c r="P24" s="13"/>
      <c r="Q24" s="14"/>
      <c r="R24" s="25"/>
      <c r="S24" s="14"/>
      <c r="T24" s="14"/>
      <c r="U24" s="14"/>
      <c r="V24" s="14"/>
      <c r="W24" s="1"/>
    </row>
    <row r="25" spans="1:23">
      <c r="A25" s="32">
        <v>56</v>
      </c>
      <c r="B25" s="32" t="s">
        <v>122</v>
      </c>
      <c r="C25" s="1"/>
      <c r="D25" s="13"/>
      <c r="E25" s="13"/>
      <c r="F25" s="13"/>
      <c r="G25" s="14"/>
      <c r="I25" s="13"/>
      <c r="J25" s="13"/>
      <c r="K25" s="13"/>
      <c r="L25" s="14"/>
      <c r="M25" s="28"/>
      <c r="N25" s="13"/>
      <c r="O25" s="13"/>
      <c r="P25" s="13"/>
      <c r="Q25" s="14"/>
      <c r="R25" s="25"/>
      <c r="S25" s="14"/>
      <c r="T25" s="14"/>
      <c r="U25" s="14"/>
      <c r="V25" s="14"/>
      <c r="W25" s="1"/>
    </row>
    <row r="26" spans="1:23">
      <c r="A26" s="32">
        <v>60</v>
      </c>
      <c r="B26" s="32" t="s">
        <v>203</v>
      </c>
      <c r="C26" s="1"/>
      <c r="D26" s="13"/>
      <c r="E26" s="13"/>
      <c r="F26" s="13"/>
      <c r="G26" s="14"/>
      <c r="I26" s="13"/>
      <c r="J26" s="13"/>
      <c r="K26" s="13"/>
      <c r="L26" s="14"/>
      <c r="M26" s="28"/>
      <c r="N26" s="13"/>
      <c r="O26" s="13"/>
      <c r="P26" s="13"/>
      <c r="Q26" s="14"/>
      <c r="R26" s="25"/>
      <c r="S26" s="14"/>
      <c r="T26" s="14"/>
      <c r="U26" s="14"/>
      <c r="V26" s="14"/>
      <c r="W26" s="1"/>
    </row>
    <row r="27" spans="1:23">
      <c r="A27" s="32">
        <v>53</v>
      </c>
      <c r="B27" s="32" t="s">
        <v>100</v>
      </c>
      <c r="C27" s="1"/>
      <c r="D27" s="13"/>
      <c r="E27" s="13"/>
      <c r="F27" s="13"/>
      <c r="G27" s="14"/>
      <c r="I27" s="13"/>
      <c r="J27" s="13"/>
      <c r="K27" s="13"/>
      <c r="L27" s="14"/>
      <c r="M27" s="28"/>
      <c r="N27" s="13"/>
      <c r="O27" s="13"/>
      <c r="P27" s="13"/>
      <c r="Q27" s="14"/>
      <c r="R27" s="25"/>
      <c r="S27" s="14"/>
      <c r="T27" s="14"/>
      <c r="U27" s="14"/>
      <c r="V27" s="14"/>
      <c r="W27" s="1"/>
    </row>
    <row r="28" spans="1:23">
      <c r="A28" s="32">
        <v>61</v>
      </c>
      <c r="B28" s="32" t="s">
        <v>212</v>
      </c>
      <c r="C28" s="1"/>
      <c r="D28" s="13"/>
      <c r="E28" s="13"/>
      <c r="F28" s="13"/>
      <c r="G28" s="14"/>
      <c r="I28" s="13"/>
      <c r="J28" s="13"/>
      <c r="K28" s="13"/>
      <c r="L28" s="14"/>
      <c r="M28" s="28"/>
      <c r="N28" s="13"/>
      <c r="O28" s="13"/>
      <c r="P28" s="13"/>
      <c r="Q28" s="14"/>
      <c r="R28" s="25"/>
      <c r="S28" s="14"/>
      <c r="T28" s="14"/>
      <c r="U28" s="14"/>
      <c r="V28" s="14"/>
      <c r="W28" s="1"/>
    </row>
    <row r="29" spans="1:23">
      <c r="A29" s="32">
        <v>62</v>
      </c>
      <c r="B29" s="32" t="s">
        <v>213</v>
      </c>
      <c r="C29" s="1"/>
      <c r="D29" s="13"/>
      <c r="E29" s="13"/>
      <c r="F29" s="13"/>
      <c r="G29" s="14"/>
      <c r="I29" s="13"/>
      <c r="J29" s="13"/>
      <c r="K29" s="13"/>
      <c r="L29" s="14"/>
      <c r="M29" s="28"/>
      <c r="N29" s="13"/>
      <c r="O29" s="13"/>
      <c r="P29" s="13"/>
      <c r="Q29" s="14"/>
      <c r="R29" s="25"/>
      <c r="S29" s="14"/>
      <c r="T29" s="14"/>
      <c r="U29" s="14"/>
      <c r="V29" s="14"/>
      <c r="W29" s="1"/>
    </row>
    <row r="30" spans="1:23">
      <c r="A30" s="32">
        <v>48</v>
      </c>
      <c r="B30" s="32" t="s">
        <v>77</v>
      </c>
      <c r="C30" s="1"/>
      <c r="D30" s="13"/>
      <c r="E30" s="13"/>
      <c r="F30" s="13"/>
      <c r="G30" s="14"/>
      <c r="I30" s="13"/>
      <c r="J30" s="13"/>
      <c r="K30" s="13"/>
      <c r="L30" s="14"/>
      <c r="M30" s="28"/>
      <c r="N30" s="13"/>
      <c r="O30" s="13"/>
      <c r="P30" s="13"/>
      <c r="Q30" s="14"/>
      <c r="R30" s="25"/>
      <c r="S30" s="14"/>
      <c r="T30" s="14"/>
      <c r="U30" s="14"/>
      <c r="V30" s="14"/>
      <c r="W30" s="1"/>
    </row>
    <row r="31" spans="1:23">
      <c r="A31" s="32">
        <v>50</v>
      </c>
      <c r="B31" s="32" t="s">
        <v>68</v>
      </c>
      <c r="C31" s="1"/>
      <c r="D31" s="13"/>
      <c r="E31" s="13"/>
      <c r="F31" s="13"/>
      <c r="G31" s="14"/>
      <c r="I31" s="13"/>
      <c r="J31" s="13"/>
      <c r="K31" s="13"/>
      <c r="L31" s="14"/>
      <c r="M31" s="28"/>
      <c r="N31" s="13"/>
      <c r="O31" s="13"/>
      <c r="P31" s="13"/>
      <c r="Q31" s="14"/>
      <c r="R31" s="25"/>
      <c r="S31" s="14"/>
      <c r="T31" s="14"/>
      <c r="U31" s="14"/>
      <c r="V31" s="14"/>
      <c r="W31" s="1"/>
    </row>
    <row r="32" spans="1:23">
      <c r="A32" s="72">
        <v>59</v>
      </c>
      <c r="B32" s="72" t="s">
        <v>195</v>
      </c>
      <c r="C32" s="1"/>
      <c r="D32" s="13"/>
      <c r="E32" s="13"/>
      <c r="F32" s="13"/>
      <c r="G32" s="14"/>
      <c r="I32" s="13"/>
      <c r="J32" s="13"/>
      <c r="K32" s="13"/>
      <c r="L32" s="14"/>
      <c r="M32" s="28"/>
      <c r="N32" s="13"/>
      <c r="O32" s="13"/>
      <c r="P32" s="13"/>
      <c r="Q32" s="14"/>
      <c r="R32" s="25"/>
      <c r="S32" s="14"/>
      <c r="T32" s="14"/>
      <c r="U32" s="14"/>
      <c r="V32" s="14"/>
      <c r="W32" s="1"/>
    </row>
    <row r="33" spans="1:22">
      <c r="A33" s="32"/>
      <c r="B33" s="32"/>
      <c r="C33" s="34" t="s">
        <v>67</v>
      </c>
      <c r="D33" s="10"/>
      <c r="E33" s="10"/>
      <c r="F33" s="10"/>
      <c r="G33" s="18">
        <f>(D33*0.5)+(E33*0.25)+(F33*0.25)</f>
        <v>0</v>
      </c>
      <c r="I33" s="10"/>
      <c r="J33" s="10"/>
      <c r="K33" s="10"/>
      <c r="L33" s="18">
        <f>(I33*0.5)+(J33*0.25)+(K33*0.25)</f>
        <v>0</v>
      </c>
      <c r="M33" s="87"/>
      <c r="N33" s="10"/>
      <c r="O33" s="10"/>
      <c r="P33" s="10"/>
      <c r="Q33" s="18">
        <f>(N33*0.5)+(O33*0.25)+(P33*0.25)</f>
        <v>0</v>
      </c>
      <c r="R33" s="18"/>
      <c r="S33" s="18">
        <f>G33</f>
        <v>0</v>
      </c>
      <c r="T33" s="18">
        <f>L33</f>
        <v>0</v>
      </c>
      <c r="U33" s="18">
        <f>Q33</f>
        <v>0</v>
      </c>
      <c r="V33" s="18">
        <f>AVERAGE(S33:U33)</f>
        <v>0</v>
      </c>
    </row>
    <row r="37" spans="1:22">
      <c r="B37" s="20" t="s">
        <v>205</v>
      </c>
    </row>
  </sheetData>
  <mergeCells count="7">
    <mergeCell ref="S3:V3"/>
    <mergeCell ref="F1:G1"/>
    <mergeCell ref="K1:L1"/>
    <mergeCell ref="P1:Q1"/>
    <mergeCell ref="D3:F3"/>
    <mergeCell ref="I3:K3"/>
    <mergeCell ref="N3:P3"/>
  </mergeCells>
  <pageMargins left="0.75" right="0.75" top="1" bottom="1" header="0.5" footer="0.5"/>
  <pageSetup paperSize="9" scale="93" orientation="landscape" horizontalDpi="300" verticalDpi="300" r:id="rId1"/>
  <headerFooter alignWithMargins="0">
    <oddFooter>&amp;L&amp;A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20"/>
  <sheetViews>
    <sheetView tabSelected="1" workbookViewId="0">
      <pane xSplit="5" ySplit="6" topLeftCell="F7" activePane="bottomRight" state="frozen"/>
      <selection pane="bottomLeft" activeCell="A7" sqref="A7"/>
      <selection pane="topRight" activeCell="F1" sqref="F1"/>
      <selection pane="bottomRight" activeCell="F7" sqref="F7"/>
    </sheetView>
  </sheetViews>
  <sheetFormatPr defaultRowHeight="12.75"/>
  <cols>
    <col min="1" max="1" width="5.5703125" customWidth="1"/>
    <col min="2" max="2" width="25.7109375" customWidth="1"/>
    <col min="3" max="3" width="17.42578125" customWidth="1"/>
    <col min="4" max="5" width="14.85546875" customWidth="1"/>
    <col min="6" max="16" width="5.7109375" customWidth="1"/>
    <col min="17" max="17" width="3.140625" customWidth="1"/>
    <col min="18" max="21" width="5.7109375" customWidth="1"/>
    <col min="22" max="22" width="6.7109375" customWidth="1"/>
    <col min="23" max="23" width="3.140625" customWidth="1"/>
    <col min="24" max="34" width="5.7109375" customWidth="1"/>
    <col min="35" max="35" width="3.140625" customWidth="1"/>
    <col min="36" max="39" width="5.7109375" customWidth="1"/>
    <col min="40" max="40" width="6.7109375" customWidth="1"/>
    <col min="41" max="41" width="3.140625" customWidth="1"/>
    <col min="42" max="52" width="5.7109375" customWidth="1"/>
    <col min="53" max="53" width="3.140625" customWidth="1"/>
    <col min="54" max="57" width="5.7109375" customWidth="1"/>
    <col min="58" max="58" width="6.7109375" customWidth="1"/>
    <col min="59" max="59" width="3.140625" customWidth="1"/>
    <col min="60" max="63" width="8.7109375" customWidth="1"/>
    <col min="64" max="64" width="11.5703125" customWidth="1"/>
  </cols>
  <sheetData>
    <row r="1" spans="1:64">
      <c r="A1" t="s">
        <v>0</v>
      </c>
      <c r="D1" t="s">
        <v>1</v>
      </c>
      <c r="E1" t="s">
        <v>2</v>
      </c>
      <c r="F1" s="86" t="s">
        <v>1</v>
      </c>
      <c r="G1" s="86"/>
      <c r="H1" s="89" t="str">
        <f>E1</f>
        <v>Chris Wicks</v>
      </c>
      <c r="I1" s="89"/>
      <c r="J1" s="89"/>
      <c r="K1" s="89"/>
      <c r="L1" s="89"/>
      <c r="M1" s="86"/>
      <c r="N1" s="86"/>
      <c r="Q1" s="1"/>
      <c r="W1" s="2"/>
      <c r="X1" t="s">
        <v>3</v>
      </c>
      <c r="Z1" s="89" t="str">
        <f>E2</f>
        <v>Robyn Bruderer</v>
      </c>
      <c r="AA1" s="89"/>
      <c r="AB1" s="89"/>
      <c r="AC1" s="89"/>
      <c r="AD1" s="89"/>
      <c r="AE1" s="89"/>
      <c r="AF1" s="89"/>
      <c r="AI1" s="1"/>
      <c r="AO1" s="2"/>
      <c r="AP1" t="s">
        <v>4</v>
      </c>
      <c r="AR1" s="89">
        <f>E3</f>
        <v>0</v>
      </c>
      <c r="AS1" s="89"/>
      <c r="AT1" s="89"/>
      <c r="AU1" s="89"/>
      <c r="AV1" s="89"/>
      <c r="AW1" s="89"/>
      <c r="AX1" s="89"/>
      <c r="BA1" s="1"/>
      <c r="BG1" s="2"/>
      <c r="BL1" s="4">
        <f ca="1">NOW()</f>
        <v>42374.372500810183</v>
      </c>
    </row>
    <row r="2" spans="1:64">
      <c r="A2" s="5" t="s">
        <v>5</v>
      </c>
      <c r="D2" t="s">
        <v>3</v>
      </c>
      <c r="E2" t="s">
        <v>6</v>
      </c>
      <c r="Q2" s="1"/>
      <c r="W2" s="2"/>
      <c r="AI2" s="1"/>
      <c r="AO2" s="2"/>
      <c r="BA2" s="1"/>
      <c r="BG2" s="2"/>
      <c r="BL2" s="6">
        <f ca="1">NOW()</f>
        <v>42374.372500810183</v>
      </c>
    </row>
    <row r="3" spans="1:64">
      <c r="A3" t="s">
        <v>83</v>
      </c>
      <c r="C3" t="s">
        <v>84</v>
      </c>
      <c r="D3" t="s">
        <v>4</v>
      </c>
      <c r="Q3" s="1"/>
      <c r="W3" s="2"/>
      <c r="AI3" s="1"/>
      <c r="AO3" s="2"/>
      <c r="BA3" s="1"/>
      <c r="BG3" s="2"/>
    </row>
    <row r="4" spans="1:64">
      <c r="F4" s="90" t="s">
        <v>10</v>
      </c>
      <c r="G4" s="90"/>
      <c r="H4" s="90"/>
      <c r="I4" s="90"/>
      <c r="J4" s="90"/>
      <c r="K4" s="90"/>
      <c r="L4" s="90"/>
      <c r="M4" s="90"/>
      <c r="N4" s="90"/>
      <c r="O4" s="90"/>
      <c r="P4" s="90"/>
      <c r="Q4" s="7"/>
      <c r="R4" s="90" t="s">
        <v>12</v>
      </c>
      <c r="S4" s="90"/>
      <c r="T4" s="90"/>
      <c r="U4" s="90"/>
      <c r="V4" s="85" t="s">
        <v>15</v>
      </c>
      <c r="W4" s="2"/>
      <c r="X4" s="90" t="s">
        <v>10</v>
      </c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7"/>
      <c r="AJ4" s="90" t="s">
        <v>12</v>
      </c>
      <c r="AK4" s="90"/>
      <c r="AL4" s="90"/>
      <c r="AM4" s="90"/>
      <c r="AN4" s="85" t="s">
        <v>15</v>
      </c>
      <c r="AO4" s="2"/>
      <c r="AP4" s="90" t="s">
        <v>10</v>
      </c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7"/>
      <c r="BB4" s="90" t="s">
        <v>12</v>
      </c>
      <c r="BC4" s="90"/>
      <c r="BD4" s="90"/>
      <c r="BE4" s="90"/>
      <c r="BF4" s="85" t="s">
        <v>15</v>
      </c>
      <c r="BG4" s="2"/>
      <c r="BH4" s="90" t="s">
        <v>16</v>
      </c>
      <c r="BI4" s="90"/>
      <c r="BJ4" s="90"/>
      <c r="BK4" s="85" t="s">
        <v>59</v>
      </c>
    </row>
    <row r="5" spans="1:64" s="22" customFormat="1">
      <c r="A5" s="85" t="s">
        <v>19</v>
      </c>
      <c r="B5" s="85" t="s">
        <v>20</v>
      </c>
      <c r="C5" s="85" t="s">
        <v>21</v>
      </c>
      <c r="D5" s="85" t="s">
        <v>22</v>
      </c>
      <c r="E5" s="85" t="s">
        <v>23</v>
      </c>
      <c r="F5" s="85" t="s">
        <v>24</v>
      </c>
      <c r="G5" s="85" t="s">
        <v>62</v>
      </c>
      <c r="H5" s="85" t="s">
        <v>25</v>
      </c>
      <c r="I5" s="85" t="s">
        <v>29</v>
      </c>
      <c r="J5" s="85" t="s">
        <v>85</v>
      </c>
      <c r="K5" s="85" t="s">
        <v>86</v>
      </c>
      <c r="L5" s="85" t="s">
        <v>87</v>
      </c>
      <c r="M5" s="85" t="s">
        <v>32</v>
      </c>
      <c r="N5" s="85" t="s">
        <v>33</v>
      </c>
      <c r="O5" s="85" t="s">
        <v>21</v>
      </c>
      <c r="P5" s="85" t="s">
        <v>34</v>
      </c>
      <c r="Q5" s="7"/>
      <c r="R5" s="85" t="s">
        <v>41</v>
      </c>
      <c r="S5" s="85" t="s">
        <v>42</v>
      </c>
      <c r="T5" s="85" t="s">
        <v>21</v>
      </c>
      <c r="U5" s="85" t="s">
        <v>34</v>
      </c>
      <c r="V5" s="85" t="s">
        <v>45</v>
      </c>
      <c r="W5" s="8"/>
      <c r="X5" s="85" t="s">
        <v>24</v>
      </c>
      <c r="Y5" s="85" t="s">
        <v>62</v>
      </c>
      <c r="Z5" s="85" t="s">
        <v>25</v>
      </c>
      <c r="AA5" s="85" t="s">
        <v>29</v>
      </c>
      <c r="AB5" s="85" t="s">
        <v>85</v>
      </c>
      <c r="AC5" s="85" t="s">
        <v>86</v>
      </c>
      <c r="AD5" s="85" t="s">
        <v>87</v>
      </c>
      <c r="AE5" s="85" t="s">
        <v>32</v>
      </c>
      <c r="AF5" s="85" t="s">
        <v>33</v>
      </c>
      <c r="AG5" s="85" t="s">
        <v>21</v>
      </c>
      <c r="AH5" s="85" t="s">
        <v>34</v>
      </c>
      <c r="AI5" s="7"/>
      <c r="AJ5" s="85" t="s">
        <v>41</v>
      </c>
      <c r="AK5" s="85" t="s">
        <v>42</v>
      </c>
      <c r="AL5" s="85" t="s">
        <v>21</v>
      </c>
      <c r="AM5" s="85" t="s">
        <v>34</v>
      </c>
      <c r="AN5" s="85" t="s">
        <v>45</v>
      </c>
      <c r="AO5" s="8"/>
      <c r="AP5" s="85" t="s">
        <v>24</v>
      </c>
      <c r="AQ5" s="85" t="s">
        <v>62</v>
      </c>
      <c r="AR5" s="85" t="s">
        <v>25</v>
      </c>
      <c r="AS5" s="85" t="s">
        <v>29</v>
      </c>
      <c r="AT5" s="85" t="s">
        <v>85</v>
      </c>
      <c r="AU5" s="85" t="s">
        <v>86</v>
      </c>
      <c r="AV5" s="85" t="s">
        <v>87</v>
      </c>
      <c r="AW5" s="85" t="s">
        <v>32</v>
      </c>
      <c r="AX5" s="85" t="s">
        <v>33</v>
      </c>
      <c r="AY5" s="85" t="s">
        <v>21</v>
      </c>
      <c r="AZ5" s="85" t="s">
        <v>34</v>
      </c>
      <c r="BA5" s="7"/>
      <c r="BB5" s="85" t="s">
        <v>41</v>
      </c>
      <c r="BC5" s="85" t="s">
        <v>42</v>
      </c>
      <c r="BD5" s="85" t="s">
        <v>21</v>
      </c>
      <c r="BE5" s="85" t="s">
        <v>34</v>
      </c>
      <c r="BF5" s="85" t="s">
        <v>45</v>
      </c>
      <c r="BG5" s="8"/>
      <c r="BH5" s="85" t="s">
        <v>46</v>
      </c>
      <c r="BI5" s="85" t="s">
        <v>47</v>
      </c>
      <c r="BJ5" s="85" t="s">
        <v>48</v>
      </c>
      <c r="BK5" s="85" t="s">
        <v>34</v>
      </c>
      <c r="BL5" s="85" t="s">
        <v>50</v>
      </c>
    </row>
    <row r="6" spans="1:64">
      <c r="Q6" s="1"/>
      <c r="W6" s="2"/>
      <c r="AI6" s="1"/>
      <c r="AO6" s="2"/>
      <c r="BA6" s="1"/>
      <c r="BG6" s="2"/>
    </row>
    <row r="7" spans="1:64">
      <c r="A7" s="32">
        <v>34</v>
      </c>
      <c r="B7" s="31" t="s">
        <v>88</v>
      </c>
      <c r="C7" s="45" t="s">
        <v>89</v>
      </c>
      <c r="D7" s="45" t="s">
        <v>90</v>
      </c>
      <c r="E7" s="32" t="s">
        <v>91</v>
      </c>
      <c r="F7" s="10">
        <v>7</v>
      </c>
      <c r="G7" s="10">
        <v>6.5</v>
      </c>
      <c r="H7" s="10">
        <v>5.5</v>
      </c>
      <c r="I7" s="10">
        <v>6</v>
      </c>
      <c r="J7" s="10">
        <v>5</v>
      </c>
      <c r="K7" s="10">
        <v>7.8</v>
      </c>
      <c r="L7" s="10">
        <v>7</v>
      </c>
      <c r="M7" s="24">
        <f t="shared" ref="M7:M20" si="0">SUM(F7:L7)</f>
        <v>44.8</v>
      </c>
      <c r="N7" s="25">
        <f t="shared" ref="N7:N20" si="1">M7/7</f>
        <v>6.3999999999999995</v>
      </c>
      <c r="O7" s="10">
        <v>6.8</v>
      </c>
      <c r="P7" s="11">
        <f t="shared" ref="P7:P20" si="2">(N7*0.75)+(O7*0.25)</f>
        <v>6.5</v>
      </c>
      <c r="Q7" s="1"/>
      <c r="R7" s="10">
        <v>7.4</v>
      </c>
      <c r="S7" s="10">
        <v>6.9</v>
      </c>
      <c r="T7" s="10">
        <v>6.8</v>
      </c>
      <c r="U7" s="18">
        <f t="shared" ref="U7:U20" si="3">(R7*0.5)+(S7*0.25)+(T7*0.25)</f>
        <v>7.1250000000000009</v>
      </c>
      <c r="V7" s="18">
        <f t="shared" ref="V7:V20" si="4">(P7+U7)/2</f>
        <v>6.8125</v>
      </c>
      <c r="W7" s="2"/>
      <c r="X7" s="10">
        <v>6.2</v>
      </c>
      <c r="Y7" s="10">
        <v>7</v>
      </c>
      <c r="Z7" s="10">
        <v>6.7</v>
      </c>
      <c r="AA7" s="10">
        <v>7.5</v>
      </c>
      <c r="AB7" s="10">
        <v>5.6</v>
      </c>
      <c r="AC7" s="10">
        <v>6.5</v>
      </c>
      <c r="AD7" s="10">
        <v>7</v>
      </c>
      <c r="AE7" s="24">
        <f t="shared" ref="AE7:AE20" si="5">SUM(X7:AD7)</f>
        <v>46.5</v>
      </c>
      <c r="AF7" s="25">
        <f t="shared" ref="AF7:AF20" si="6">AE7/7</f>
        <v>6.6428571428571432</v>
      </c>
      <c r="AG7" s="10">
        <v>6.8</v>
      </c>
      <c r="AH7" s="11">
        <f t="shared" ref="AH7:AH20" si="7">(AF7*0.75)+(AG7*0.25)</f>
        <v>6.6821428571428578</v>
      </c>
      <c r="AI7" s="1"/>
      <c r="AJ7" s="10">
        <v>7.1</v>
      </c>
      <c r="AK7" s="10">
        <v>7.5</v>
      </c>
      <c r="AL7" s="10">
        <v>6.5</v>
      </c>
      <c r="AM7" s="18">
        <f t="shared" ref="AM7:AM20" si="8">(AJ7*0.5)+(AK7*0.25)+(AL7*0.25)</f>
        <v>7.05</v>
      </c>
      <c r="AN7" s="18">
        <f t="shared" ref="AN7:AN20" si="9">(AH7+AM7)/2</f>
        <v>6.8660714285714288</v>
      </c>
      <c r="AO7" s="2"/>
      <c r="AP7" s="10"/>
      <c r="AQ7" s="10"/>
      <c r="AR7" s="10"/>
      <c r="AS7" s="10"/>
      <c r="AT7" s="10"/>
      <c r="AU7" s="10"/>
      <c r="AV7" s="10"/>
      <c r="AW7" s="24">
        <f t="shared" ref="AW7:AW20" si="10">SUM(AP7:AV7)</f>
        <v>0</v>
      </c>
      <c r="AX7" s="25">
        <f t="shared" ref="AX7:AX20" si="11">AW7/7</f>
        <v>0</v>
      </c>
      <c r="AY7" s="10"/>
      <c r="AZ7" s="11">
        <f t="shared" ref="AZ7:AZ20" si="12">(AX7*0.75)+(AY7*0.25)</f>
        <v>0</v>
      </c>
      <c r="BA7" s="1"/>
      <c r="BB7" s="10"/>
      <c r="BC7" s="10"/>
      <c r="BD7" s="10"/>
      <c r="BE7" s="18">
        <f t="shared" ref="BE7:BE20" si="13">(BB7*0.5)+(BC7*0.25)+(BD7*0.25)</f>
        <v>0</v>
      </c>
      <c r="BF7" s="18">
        <f t="shared" ref="BF7:BF20" si="14">(AZ7+BE7)/2</f>
        <v>0</v>
      </c>
      <c r="BG7" s="2"/>
      <c r="BH7" s="18">
        <f t="shared" ref="BH7:BH20" si="15">V7</f>
        <v>6.8125</v>
      </c>
      <c r="BI7" s="18">
        <f t="shared" ref="BI7:BI20" si="16">AN7</f>
        <v>6.8660714285714288</v>
      </c>
      <c r="BJ7" s="18"/>
      <c r="BK7" s="18">
        <f t="shared" ref="BK7:BK20" si="17">AVERAGE(BH7:BJ7)</f>
        <v>6.8392857142857144</v>
      </c>
      <c r="BL7">
        <v>1</v>
      </c>
    </row>
    <row r="8" spans="1:64">
      <c r="A8" s="32">
        <v>35</v>
      </c>
      <c r="B8" s="31" t="s">
        <v>92</v>
      </c>
      <c r="C8" s="45" t="s">
        <v>52</v>
      </c>
      <c r="D8" s="45" t="s">
        <v>93</v>
      </c>
      <c r="E8" s="32" t="s">
        <v>91</v>
      </c>
      <c r="F8" s="10">
        <v>7.2</v>
      </c>
      <c r="G8" s="10">
        <v>7.5</v>
      </c>
      <c r="H8" s="10">
        <v>6.5</v>
      </c>
      <c r="I8" s="10">
        <v>3</v>
      </c>
      <c r="J8" s="10">
        <v>5.0999999999999996</v>
      </c>
      <c r="K8" s="10">
        <v>6</v>
      </c>
      <c r="L8" s="10">
        <v>6.2</v>
      </c>
      <c r="M8" s="24">
        <f t="shared" si="0"/>
        <v>41.5</v>
      </c>
      <c r="N8" s="25">
        <f t="shared" si="1"/>
        <v>5.9285714285714288</v>
      </c>
      <c r="O8" s="10">
        <v>6.5</v>
      </c>
      <c r="P8" s="11">
        <f t="shared" si="2"/>
        <v>6.0714285714285712</v>
      </c>
      <c r="Q8" s="1"/>
      <c r="R8" s="10">
        <v>7.1</v>
      </c>
      <c r="S8" s="10">
        <v>6.7</v>
      </c>
      <c r="T8" s="10">
        <v>6.5</v>
      </c>
      <c r="U8" s="18">
        <f t="shared" si="3"/>
        <v>6.85</v>
      </c>
      <c r="V8" s="18">
        <f t="shared" si="4"/>
        <v>6.4607142857142854</v>
      </c>
      <c r="W8" s="2"/>
      <c r="X8" s="10">
        <v>5.3</v>
      </c>
      <c r="Y8" s="10">
        <v>6.7</v>
      </c>
      <c r="Z8" s="10">
        <v>6.7</v>
      </c>
      <c r="AA8" s="10">
        <v>4.2</v>
      </c>
      <c r="AB8" s="10">
        <v>6.5</v>
      </c>
      <c r="AC8" s="10">
        <v>6.3</v>
      </c>
      <c r="AD8" s="10">
        <v>6.8</v>
      </c>
      <c r="AE8" s="24">
        <f t="shared" si="5"/>
        <v>42.499999999999993</v>
      </c>
      <c r="AF8" s="25">
        <f t="shared" si="6"/>
        <v>6.0714285714285703</v>
      </c>
      <c r="AG8" s="10">
        <v>6.3</v>
      </c>
      <c r="AH8" s="11">
        <f t="shared" si="7"/>
        <v>6.1285714285714281</v>
      </c>
      <c r="AI8" s="1"/>
      <c r="AJ8" s="10">
        <v>7.6</v>
      </c>
      <c r="AK8" s="10">
        <v>6.2</v>
      </c>
      <c r="AL8" s="10">
        <v>6.3</v>
      </c>
      <c r="AM8" s="18">
        <f t="shared" si="8"/>
        <v>6.9249999999999998</v>
      </c>
      <c r="AN8" s="18">
        <f t="shared" si="9"/>
        <v>6.5267857142857135</v>
      </c>
      <c r="AO8" s="2"/>
      <c r="AP8" s="10"/>
      <c r="AQ8" s="10"/>
      <c r="AR8" s="10"/>
      <c r="AS8" s="10"/>
      <c r="AT8" s="10"/>
      <c r="AU8" s="10"/>
      <c r="AV8" s="10"/>
      <c r="AW8" s="24">
        <f t="shared" si="10"/>
        <v>0</v>
      </c>
      <c r="AX8" s="25">
        <f t="shared" si="11"/>
        <v>0</v>
      </c>
      <c r="AY8" s="10"/>
      <c r="AZ8" s="11">
        <f t="shared" si="12"/>
        <v>0</v>
      </c>
      <c r="BA8" s="1"/>
      <c r="BB8" s="10"/>
      <c r="BC8" s="10"/>
      <c r="BD8" s="10"/>
      <c r="BE8" s="18">
        <f t="shared" si="13"/>
        <v>0</v>
      </c>
      <c r="BF8" s="18">
        <f t="shared" si="14"/>
        <v>0</v>
      </c>
      <c r="BG8" s="2"/>
      <c r="BH8" s="18">
        <f t="shared" si="15"/>
        <v>6.4607142857142854</v>
      </c>
      <c r="BI8" s="18">
        <f t="shared" si="16"/>
        <v>6.5267857142857135</v>
      </c>
      <c r="BJ8" s="18"/>
      <c r="BK8" s="18">
        <f t="shared" si="17"/>
        <v>6.4937499999999995</v>
      </c>
      <c r="BL8">
        <v>2</v>
      </c>
    </row>
    <row r="9" spans="1:64">
      <c r="A9" s="32">
        <v>36</v>
      </c>
      <c r="B9" s="31" t="s">
        <v>94</v>
      </c>
      <c r="C9" s="45" t="s">
        <v>52</v>
      </c>
      <c r="D9" s="45" t="s">
        <v>90</v>
      </c>
      <c r="E9" s="32" t="s">
        <v>91</v>
      </c>
      <c r="F9" s="10">
        <v>5.5</v>
      </c>
      <c r="G9" s="10">
        <v>6.8</v>
      </c>
      <c r="H9" s="10">
        <v>6</v>
      </c>
      <c r="I9" s="10">
        <v>4.9000000000000004</v>
      </c>
      <c r="J9" s="10">
        <v>5</v>
      </c>
      <c r="K9" s="10">
        <v>5.5</v>
      </c>
      <c r="L9" s="10">
        <v>5</v>
      </c>
      <c r="M9" s="24">
        <f t="shared" si="0"/>
        <v>38.700000000000003</v>
      </c>
      <c r="N9" s="25">
        <f t="shared" si="1"/>
        <v>5.5285714285714294</v>
      </c>
      <c r="O9" s="10">
        <v>6.5</v>
      </c>
      <c r="P9" s="11">
        <f t="shared" si="2"/>
        <v>5.7714285714285722</v>
      </c>
      <c r="Q9" s="1"/>
      <c r="R9" s="10">
        <v>6.5</v>
      </c>
      <c r="S9" s="10">
        <v>6</v>
      </c>
      <c r="T9" s="10">
        <v>6.5</v>
      </c>
      <c r="U9" s="18">
        <f t="shared" si="3"/>
        <v>6.375</v>
      </c>
      <c r="V9" s="18">
        <f t="shared" si="4"/>
        <v>6.0732142857142861</v>
      </c>
      <c r="W9" s="2"/>
      <c r="X9" s="10">
        <v>6.5</v>
      </c>
      <c r="Y9" s="10">
        <v>7.3</v>
      </c>
      <c r="Z9" s="10">
        <v>6.3</v>
      </c>
      <c r="AA9" s="10">
        <v>6.3</v>
      </c>
      <c r="AB9" s="10">
        <v>6.7</v>
      </c>
      <c r="AC9" s="10">
        <v>6.3</v>
      </c>
      <c r="AD9" s="10">
        <v>6</v>
      </c>
      <c r="AE9" s="24">
        <f t="shared" si="5"/>
        <v>45.4</v>
      </c>
      <c r="AF9" s="25">
        <f t="shared" si="6"/>
        <v>6.4857142857142858</v>
      </c>
      <c r="AG9" s="10">
        <v>6.2</v>
      </c>
      <c r="AH9" s="11">
        <f t="shared" si="7"/>
        <v>6.4142857142857137</v>
      </c>
      <c r="AI9" s="1"/>
      <c r="AJ9" s="10">
        <v>7.3</v>
      </c>
      <c r="AK9" s="10">
        <v>5.7</v>
      </c>
      <c r="AL9" s="10">
        <v>6.1</v>
      </c>
      <c r="AM9" s="18">
        <f t="shared" si="8"/>
        <v>6.6</v>
      </c>
      <c r="AN9" s="18">
        <f t="shared" si="9"/>
        <v>6.5071428571428562</v>
      </c>
      <c r="AO9" s="2"/>
      <c r="AP9" s="10"/>
      <c r="AQ9" s="10"/>
      <c r="AR9" s="10"/>
      <c r="AS9" s="10"/>
      <c r="AT9" s="10"/>
      <c r="AU9" s="10"/>
      <c r="AV9" s="10"/>
      <c r="AW9" s="24">
        <f t="shared" si="10"/>
        <v>0</v>
      </c>
      <c r="AX9" s="25">
        <f t="shared" si="11"/>
        <v>0</v>
      </c>
      <c r="AY9" s="10"/>
      <c r="AZ9" s="11">
        <f t="shared" si="12"/>
        <v>0</v>
      </c>
      <c r="BA9" s="1"/>
      <c r="BB9" s="10"/>
      <c r="BC9" s="10"/>
      <c r="BD9" s="10"/>
      <c r="BE9" s="18">
        <f t="shared" si="13"/>
        <v>0</v>
      </c>
      <c r="BF9" s="18">
        <f t="shared" si="14"/>
        <v>0</v>
      </c>
      <c r="BG9" s="2"/>
      <c r="BH9" s="18">
        <f t="shared" si="15"/>
        <v>6.0732142857142861</v>
      </c>
      <c r="BI9" s="18">
        <f t="shared" si="16"/>
        <v>6.5071428571428562</v>
      </c>
      <c r="BJ9" s="18"/>
      <c r="BK9" s="18">
        <f t="shared" si="17"/>
        <v>6.2901785714285712</v>
      </c>
      <c r="BL9" t="s">
        <v>95</v>
      </c>
    </row>
    <row r="10" spans="1:64">
      <c r="A10" s="32">
        <v>6</v>
      </c>
      <c r="B10" s="31" t="s">
        <v>96</v>
      </c>
      <c r="C10" s="49" t="s">
        <v>89</v>
      </c>
      <c r="D10" s="45" t="s">
        <v>90</v>
      </c>
      <c r="E10" s="49" t="s">
        <v>81</v>
      </c>
      <c r="F10" s="10">
        <v>4.8</v>
      </c>
      <c r="G10" s="10">
        <v>6.5</v>
      </c>
      <c r="H10" s="10">
        <v>6</v>
      </c>
      <c r="I10" s="10">
        <v>7.5</v>
      </c>
      <c r="J10" s="10">
        <v>5.5</v>
      </c>
      <c r="K10" s="10">
        <v>6</v>
      </c>
      <c r="L10" s="10">
        <v>5.8</v>
      </c>
      <c r="M10" s="24">
        <f t="shared" si="0"/>
        <v>42.099999999999994</v>
      </c>
      <c r="N10" s="25">
        <f t="shared" si="1"/>
        <v>6.0142857142857133</v>
      </c>
      <c r="O10" s="10">
        <v>6.7</v>
      </c>
      <c r="P10" s="11">
        <f t="shared" si="2"/>
        <v>6.1857142857142851</v>
      </c>
      <c r="Q10" s="1"/>
      <c r="R10" s="10">
        <v>6.7</v>
      </c>
      <c r="S10" s="10">
        <v>5.6</v>
      </c>
      <c r="T10" s="10">
        <v>6.2</v>
      </c>
      <c r="U10" s="18">
        <f t="shared" si="3"/>
        <v>6.3</v>
      </c>
      <c r="V10" s="18">
        <f t="shared" si="4"/>
        <v>6.242857142857142</v>
      </c>
      <c r="W10" s="2"/>
      <c r="X10" s="10">
        <v>5.2</v>
      </c>
      <c r="Y10" s="10">
        <v>6.5</v>
      </c>
      <c r="Z10" s="10">
        <v>6</v>
      </c>
      <c r="AA10" s="10">
        <v>6.5</v>
      </c>
      <c r="AB10" s="10">
        <v>5.7</v>
      </c>
      <c r="AC10" s="10">
        <v>5.5</v>
      </c>
      <c r="AD10" s="10">
        <v>6.2</v>
      </c>
      <c r="AE10" s="24">
        <f t="shared" si="5"/>
        <v>41.6</v>
      </c>
      <c r="AF10" s="25">
        <f t="shared" si="6"/>
        <v>5.9428571428571431</v>
      </c>
      <c r="AG10" s="10">
        <v>6.5</v>
      </c>
      <c r="AH10" s="11">
        <f t="shared" si="7"/>
        <v>6.0821428571428573</v>
      </c>
      <c r="AI10" s="1"/>
      <c r="AJ10" s="10">
        <v>5.8</v>
      </c>
      <c r="AK10" s="10">
        <v>6.2</v>
      </c>
      <c r="AL10" s="10">
        <v>6.2</v>
      </c>
      <c r="AM10" s="18">
        <f t="shared" si="8"/>
        <v>6</v>
      </c>
      <c r="AN10" s="18">
        <f t="shared" si="9"/>
        <v>6.0410714285714286</v>
      </c>
      <c r="AO10" s="2"/>
      <c r="AP10" s="10"/>
      <c r="AQ10" s="10"/>
      <c r="AR10" s="10"/>
      <c r="AS10" s="10"/>
      <c r="AT10" s="10"/>
      <c r="AU10" s="10"/>
      <c r="AV10" s="10"/>
      <c r="AW10" s="24">
        <f t="shared" si="10"/>
        <v>0</v>
      </c>
      <c r="AX10" s="25">
        <f t="shared" si="11"/>
        <v>0</v>
      </c>
      <c r="AY10" s="10"/>
      <c r="AZ10" s="11">
        <f t="shared" si="12"/>
        <v>0</v>
      </c>
      <c r="BA10" s="1"/>
      <c r="BB10" s="10"/>
      <c r="BC10" s="10"/>
      <c r="BD10" s="10"/>
      <c r="BE10" s="18">
        <f t="shared" si="13"/>
        <v>0</v>
      </c>
      <c r="BF10" s="18">
        <f t="shared" si="14"/>
        <v>0</v>
      </c>
      <c r="BG10" s="2"/>
      <c r="BH10" s="18">
        <f t="shared" si="15"/>
        <v>6.242857142857142</v>
      </c>
      <c r="BI10" s="18">
        <f t="shared" si="16"/>
        <v>6.0410714285714286</v>
      </c>
      <c r="BJ10" s="18"/>
      <c r="BK10" s="18">
        <f t="shared" si="17"/>
        <v>6.1419642857142858</v>
      </c>
      <c r="BL10">
        <v>3</v>
      </c>
    </row>
    <row r="11" spans="1:64">
      <c r="A11" s="32">
        <v>31</v>
      </c>
      <c r="B11" s="31" t="s">
        <v>97</v>
      </c>
      <c r="C11" s="45" t="s">
        <v>52</v>
      </c>
      <c r="D11" s="45" t="s">
        <v>93</v>
      </c>
      <c r="E11" s="32" t="s">
        <v>91</v>
      </c>
      <c r="F11" s="10">
        <v>5</v>
      </c>
      <c r="G11" s="10">
        <v>6</v>
      </c>
      <c r="H11" s="10">
        <v>6.5</v>
      </c>
      <c r="I11" s="10">
        <v>4.7</v>
      </c>
      <c r="J11" s="10">
        <v>5.5</v>
      </c>
      <c r="K11" s="10">
        <v>6</v>
      </c>
      <c r="L11" s="10">
        <v>5.8</v>
      </c>
      <c r="M11" s="24">
        <f t="shared" si="0"/>
        <v>39.5</v>
      </c>
      <c r="N11" s="25">
        <f t="shared" si="1"/>
        <v>5.6428571428571432</v>
      </c>
      <c r="O11" s="10">
        <v>6.8</v>
      </c>
      <c r="P11" s="11">
        <f t="shared" si="2"/>
        <v>5.9321428571428578</v>
      </c>
      <c r="Q11" s="1"/>
      <c r="R11" s="10">
        <v>6.6</v>
      </c>
      <c r="S11" s="10">
        <v>5.3</v>
      </c>
      <c r="T11" s="10">
        <v>6.8</v>
      </c>
      <c r="U11" s="18">
        <f t="shared" si="3"/>
        <v>6.3250000000000002</v>
      </c>
      <c r="V11" s="18">
        <f t="shared" si="4"/>
        <v>6.128571428571429</v>
      </c>
      <c r="W11" s="2"/>
      <c r="X11" s="10">
        <v>5.7</v>
      </c>
      <c r="Y11" s="10">
        <v>6.5</v>
      </c>
      <c r="Z11" s="10">
        <v>6.5</v>
      </c>
      <c r="AA11" s="10">
        <v>5.2</v>
      </c>
      <c r="AB11" s="10">
        <v>5.3</v>
      </c>
      <c r="AC11" s="10">
        <v>5.7</v>
      </c>
      <c r="AD11" s="10">
        <v>5.5</v>
      </c>
      <c r="AE11" s="24">
        <f t="shared" si="5"/>
        <v>40.4</v>
      </c>
      <c r="AF11" s="25">
        <f t="shared" si="6"/>
        <v>5.7714285714285714</v>
      </c>
      <c r="AG11" s="10">
        <v>6.2</v>
      </c>
      <c r="AH11" s="11">
        <f t="shared" si="7"/>
        <v>5.8785714285714281</v>
      </c>
      <c r="AI11" s="1"/>
      <c r="AJ11" s="10">
        <v>7</v>
      </c>
      <c r="AK11" s="10">
        <v>5.3</v>
      </c>
      <c r="AL11" s="10">
        <v>6</v>
      </c>
      <c r="AM11" s="18">
        <f t="shared" si="8"/>
        <v>6.3250000000000002</v>
      </c>
      <c r="AN11" s="18">
        <f t="shared" si="9"/>
        <v>6.1017857142857146</v>
      </c>
      <c r="AO11" s="2"/>
      <c r="AP11" s="10"/>
      <c r="AQ11" s="10"/>
      <c r="AR11" s="10"/>
      <c r="AS11" s="10"/>
      <c r="AT11" s="10"/>
      <c r="AU11" s="10"/>
      <c r="AV11" s="10"/>
      <c r="AW11" s="24">
        <f t="shared" si="10"/>
        <v>0</v>
      </c>
      <c r="AX11" s="25">
        <f t="shared" si="11"/>
        <v>0</v>
      </c>
      <c r="AY11" s="10"/>
      <c r="AZ11" s="11">
        <f t="shared" si="12"/>
        <v>0</v>
      </c>
      <c r="BA11" s="1"/>
      <c r="BB11" s="10"/>
      <c r="BC11" s="10"/>
      <c r="BD11" s="10"/>
      <c r="BE11" s="18">
        <f t="shared" si="13"/>
        <v>0</v>
      </c>
      <c r="BF11" s="18">
        <f t="shared" si="14"/>
        <v>0</v>
      </c>
      <c r="BG11" s="2"/>
      <c r="BH11" s="18">
        <f t="shared" si="15"/>
        <v>6.128571428571429</v>
      </c>
      <c r="BI11" s="18">
        <f t="shared" si="16"/>
        <v>6.1017857142857146</v>
      </c>
      <c r="BJ11" s="18"/>
      <c r="BK11" s="18">
        <f t="shared" si="17"/>
        <v>6.1151785714285722</v>
      </c>
      <c r="BL11">
        <v>4</v>
      </c>
    </row>
    <row r="12" spans="1:64">
      <c r="A12" s="32">
        <v>32</v>
      </c>
      <c r="B12" s="31" t="s">
        <v>98</v>
      </c>
      <c r="C12" s="45" t="s">
        <v>52</v>
      </c>
      <c r="D12" s="45" t="s">
        <v>93</v>
      </c>
      <c r="E12" s="32" t="s">
        <v>91</v>
      </c>
      <c r="F12" s="10">
        <v>5</v>
      </c>
      <c r="G12" s="10">
        <v>8</v>
      </c>
      <c r="H12" s="10">
        <v>6</v>
      </c>
      <c r="I12" s="10">
        <v>5</v>
      </c>
      <c r="J12" s="10">
        <v>3</v>
      </c>
      <c r="K12" s="10">
        <v>3.5</v>
      </c>
      <c r="L12" s="10">
        <v>5.5</v>
      </c>
      <c r="M12" s="24">
        <f t="shared" si="0"/>
        <v>36</v>
      </c>
      <c r="N12" s="25">
        <f t="shared" si="1"/>
        <v>5.1428571428571432</v>
      </c>
      <c r="O12" s="10">
        <v>6.8</v>
      </c>
      <c r="P12" s="11">
        <f t="shared" si="2"/>
        <v>5.5571428571428578</v>
      </c>
      <c r="Q12" s="1"/>
      <c r="R12" s="10">
        <v>6.4</v>
      </c>
      <c r="S12" s="10">
        <v>5.9</v>
      </c>
      <c r="T12" s="10">
        <v>6.8</v>
      </c>
      <c r="U12" s="18">
        <f t="shared" si="3"/>
        <v>6.3750000000000009</v>
      </c>
      <c r="V12" s="18">
        <f t="shared" si="4"/>
        <v>5.9660714285714294</v>
      </c>
      <c r="W12" s="2"/>
      <c r="X12" s="10">
        <v>5.3</v>
      </c>
      <c r="Y12" s="10">
        <v>6.5</v>
      </c>
      <c r="Z12" s="10">
        <v>6</v>
      </c>
      <c r="AA12" s="10">
        <v>6</v>
      </c>
      <c r="AB12" s="10">
        <v>5.5</v>
      </c>
      <c r="AC12" s="10">
        <v>5.5</v>
      </c>
      <c r="AD12" s="10">
        <v>6.3</v>
      </c>
      <c r="AE12" s="24">
        <f t="shared" si="5"/>
        <v>41.099999999999994</v>
      </c>
      <c r="AF12" s="25">
        <f t="shared" si="6"/>
        <v>5.871428571428571</v>
      </c>
      <c r="AG12" s="10">
        <v>6.2</v>
      </c>
      <c r="AH12" s="11">
        <f t="shared" si="7"/>
        <v>5.9535714285714283</v>
      </c>
      <c r="AI12" s="1"/>
      <c r="AJ12" s="10">
        <v>7</v>
      </c>
      <c r="AK12" s="10">
        <v>5.7</v>
      </c>
      <c r="AL12" s="10">
        <v>5.7</v>
      </c>
      <c r="AM12" s="18">
        <f t="shared" si="8"/>
        <v>6.35</v>
      </c>
      <c r="AN12" s="18">
        <f t="shared" si="9"/>
        <v>6.1517857142857135</v>
      </c>
      <c r="AO12" s="2"/>
      <c r="AP12" s="10"/>
      <c r="AQ12" s="10"/>
      <c r="AR12" s="10"/>
      <c r="AS12" s="10"/>
      <c r="AT12" s="10"/>
      <c r="AU12" s="10"/>
      <c r="AV12" s="10"/>
      <c r="AW12" s="24">
        <f t="shared" si="10"/>
        <v>0</v>
      </c>
      <c r="AX12" s="25">
        <f t="shared" si="11"/>
        <v>0</v>
      </c>
      <c r="AY12" s="10"/>
      <c r="AZ12" s="11">
        <f t="shared" si="12"/>
        <v>0</v>
      </c>
      <c r="BA12" s="1"/>
      <c r="BB12" s="10"/>
      <c r="BC12" s="10"/>
      <c r="BD12" s="10"/>
      <c r="BE12" s="18">
        <f t="shared" si="13"/>
        <v>0</v>
      </c>
      <c r="BF12" s="18">
        <f t="shared" si="14"/>
        <v>0</v>
      </c>
      <c r="BG12" s="2"/>
      <c r="BH12" s="18">
        <f t="shared" si="15"/>
        <v>5.9660714285714294</v>
      </c>
      <c r="BI12" s="18">
        <f t="shared" si="16"/>
        <v>6.1517857142857135</v>
      </c>
      <c r="BJ12" s="18"/>
      <c r="BK12" s="18">
        <f t="shared" si="17"/>
        <v>6.0589285714285719</v>
      </c>
      <c r="BL12">
        <v>5</v>
      </c>
    </row>
    <row r="13" spans="1:64">
      <c r="A13" s="32">
        <v>11</v>
      </c>
      <c r="B13" s="31" t="s">
        <v>99</v>
      </c>
      <c r="C13" s="52" t="s">
        <v>74</v>
      </c>
      <c r="D13" s="45" t="s">
        <v>75</v>
      </c>
      <c r="E13" s="45" t="s">
        <v>76</v>
      </c>
      <c r="F13" s="10">
        <v>4.5</v>
      </c>
      <c r="G13" s="10">
        <v>7</v>
      </c>
      <c r="H13" s="10">
        <v>6</v>
      </c>
      <c r="I13" s="10">
        <v>3</v>
      </c>
      <c r="J13" s="10">
        <v>4</v>
      </c>
      <c r="K13" s="10">
        <v>6</v>
      </c>
      <c r="L13" s="10">
        <v>6</v>
      </c>
      <c r="M13" s="24">
        <f t="shared" si="0"/>
        <v>36.5</v>
      </c>
      <c r="N13" s="25">
        <f t="shared" si="1"/>
        <v>5.2142857142857144</v>
      </c>
      <c r="O13" s="10">
        <v>6.5</v>
      </c>
      <c r="P13" s="11">
        <f t="shared" si="2"/>
        <v>5.5357142857142856</v>
      </c>
      <c r="Q13" s="1"/>
      <c r="R13" s="10">
        <v>6.1</v>
      </c>
      <c r="S13" s="10">
        <v>6</v>
      </c>
      <c r="T13" s="10">
        <v>5.7</v>
      </c>
      <c r="U13" s="18">
        <f t="shared" si="3"/>
        <v>5.9749999999999996</v>
      </c>
      <c r="V13" s="18">
        <f t="shared" si="4"/>
        <v>5.7553571428571431</v>
      </c>
      <c r="W13" s="2"/>
      <c r="X13" s="10">
        <v>5.7</v>
      </c>
      <c r="Y13" s="10">
        <v>6.5</v>
      </c>
      <c r="Z13" s="10">
        <v>6</v>
      </c>
      <c r="AA13" s="10">
        <v>5</v>
      </c>
      <c r="AB13" s="10">
        <v>6</v>
      </c>
      <c r="AC13" s="10">
        <v>6</v>
      </c>
      <c r="AD13" s="10">
        <v>6.5</v>
      </c>
      <c r="AE13" s="24">
        <f t="shared" si="5"/>
        <v>41.7</v>
      </c>
      <c r="AF13" s="25">
        <f t="shared" si="6"/>
        <v>5.9571428571428573</v>
      </c>
      <c r="AG13" s="10">
        <v>6.2</v>
      </c>
      <c r="AH13" s="11">
        <f t="shared" si="7"/>
        <v>6.0178571428571432</v>
      </c>
      <c r="AI13" s="1"/>
      <c r="AJ13" s="10">
        <v>7.8</v>
      </c>
      <c r="AK13" s="10">
        <v>5</v>
      </c>
      <c r="AL13" s="10">
        <v>6</v>
      </c>
      <c r="AM13" s="18">
        <f t="shared" si="8"/>
        <v>6.65</v>
      </c>
      <c r="AN13" s="18">
        <f t="shared" si="9"/>
        <v>6.3339285714285722</v>
      </c>
      <c r="AO13" s="2"/>
      <c r="AP13" s="10"/>
      <c r="AQ13" s="10"/>
      <c r="AR13" s="10"/>
      <c r="AS13" s="10"/>
      <c r="AT13" s="10"/>
      <c r="AU13" s="10"/>
      <c r="AV13" s="10"/>
      <c r="AW13" s="24">
        <f t="shared" si="10"/>
        <v>0</v>
      </c>
      <c r="AX13" s="25">
        <f t="shared" si="11"/>
        <v>0</v>
      </c>
      <c r="AY13" s="10"/>
      <c r="AZ13" s="11">
        <f t="shared" si="12"/>
        <v>0</v>
      </c>
      <c r="BA13" s="1"/>
      <c r="BB13" s="10"/>
      <c r="BC13" s="10"/>
      <c r="BD13" s="10"/>
      <c r="BE13" s="18">
        <f t="shared" si="13"/>
        <v>0</v>
      </c>
      <c r="BF13" s="18">
        <f t="shared" si="14"/>
        <v>0</v>
      </c>
      <c r="BG13" s="2"/>
      <c r="BH13" s="18">
        <f t="shared" si="15"/>
        <v>5.7553571428571431</v>
      </c>
      <c r="BI13" s="18">
        <f t="shared" si="16"/>
        <v>6.3339285714285722</v>
      </c>
      <c r="BJ13" s="18"/>
      <c r="BK13" s="18">
        <f t="shared" si="17"/>
        <v>6.0446428571428577</v>
      </c>
      <c r="BL13">
        <v>6</v>
      </c>
    </row>
    <row r="14" spans="1:64" ht="15">
      <c r="A14" s="32">
        <v>53</v>
      </c>
      <c r="B14" s="31" t="s">
        <v>100</v>
      </c>
      <c r="C14" s="45" t="s">
        <v>101</v>
      </c>
      <c r="D14" s="45" t="s">
        <v>102</v>
      </c>
      <c r="E14" s="51" t="s">
        <v>67</v>
      </c>
      <c r="F14" s="10">
        <v>4.5</v>
      </c>
      <c r="G14" s="10">
        <v>6</v>
      </c>
      <c r="H14" s="10">
        <v>5</v>
      </c>
      <c r="I14" s="10">
        <v>5.5</v>
      </c>
      <c r="J14" s="10">
        <v>6.5</v>
      </c>
      <c r="K14" s="10">
        <v>5.8</v>
      </c>
      <c r="L14" s="10">
        <v>5.5</v>
      </c>
      <c r="M14" s="24">
        <f t="shared" si="0"/>
        <v>38.799999999999997</v>
      </c>
      <c r="N14" s="25">
        <f t="shared" si="1"/>
        <v>5.5428571428571427</v>
      </c>
      <c r="O14" s="10">
        <v>6.2</v>
      </c>
      <c r="P14" s="11">
        <f t="shared" si="2"/>
        <v>5.7071428571428564</v>
      </c>
      <c r="Q14" s="1"/>
      <c r="R14" s="10">
        <v>6.5</v>
      </c>
      <c r="S14" s="10">
        <v>6.1</v>
      </c>
      <c r="T14" s="10">
        <v>6.5</v>
      </c>
      <c r="U14" s="18">
        <f t="shared" si="3"/>
        <v>6.4</v>
      </c>
      <c r="V14" s="18">
        <f t="shared" si="4"/>
        <v>6.0535714285714288</v>
      </c>
      <c r="W14" s="2"/>
      <c r="X14" s="10">
        <v>3</v>
      </c>
      <c r="Y14" s="10">
        <v>6.3</v>
      </c>
      <c r="Z14" s="10">
        <v>5.2</v>
      </c>
      <c r="AA14" s="10">
        <v>6.5</v>
      </c>
      <c r="AB14" s="10">
        <v>7</v>
      </c>
      <c r="AC14" s="10">
        <v>4.7</v>
      </c>
      <c r="AD14" s="10">
        <v>6.7</v>
      </c>
      <c r="AE14" s="24">
        <f t="shared" si="5"/>
        <v>39.400000000000006</v>
      </c>
      <c r="AF14" s="25">
        <f t="shared" si="6"/>
        <v>5.628571428571429</v>
      </c>
      <c r="AG14" s="10">
        <v>6.7</v>
      </c>
      <c r="AH14" s="11">
        <f t="shared" si="7"/>
        <v>5.8964285714285714</v>
      </c>
      <c r="AI14" s="1"/>
      <c r="AJ14" s="10">
        <v>6.3</v>
      </c>
      <c r="AK14" s="10">
        <v>5.3</v>
      </c>
      <c r="AL14" s="10">
        <v>6.5</v>
      </c>
      <c r="AM14" s="18">
        <f t="shared" si="8"/>
        <v>6.1</v>
      </c>
      <c r="AN14" s="18">
        <f t="shared" si="9"/>
        <v>5.9982142857142851</v>
      </c>
      <c r="AO14" s="2"/>
      <c r="AP14" s="10"/>
      <c r="AQ14" s="10"/>
      <c r="AR14" s="10"/>
      <c r="AS14" s="10"/>
      <c r="AT14" s="10"/>
      <c r="AU14" s="10"/>
      <c r="AV14" s="10"/>
      <c r="AW14" s="24">
        <f t="shared" si="10"/>
        <v>0</v>
      </c>
      <c r="AX14" s="25">
        <f t="shared" si="11"/>
        <v>0</v>
      </c>
      <c r="AY14" s="10"/>
      <c r="AZ14" s="11">
        <f t="shared" si="12"/>
        <v>0</v>
      </c>
      <c r="BA14" s="1"/>
      <c r="BB14" s="10"/>
      <c r="BC14" s="10"/>
      <c r="BD14" s="10"/>
      <c r="BE14" s="18">
        <f t="shared" si="13"/>
        <v>0</v>
      </c>
      <c r="BF14" s="18">
        <f t="shared" si="14"/>
        <v>0</v>
      </c>
      <c r="BG14" s="2"/>
      <c r="BH14" s="18">
        <f t="shared" si="15"/>
        <v>6.0535714285714288</v>
      </c>
      <c r="BI14" s="18">
        <f t="shared" si="16"/>
        <v>5.9982142857142851</v>
      </c>
      <c r="BJ14" s="18"/>
      <c r="BK14" s="18">
        <f t="shared" si="17"/>
        <v>6.0258928571428569</v>
      </c>
    </row>
    <row r="15" spans="1:64" ht="15">
      <c r="A15" s="32">
        <v>51</v>
      </c>
      <c r="B15" s="31" t="s">
        <v>102</v>
      </c>
      <c r="C15" s="50" t="s">
        <v>79</v>
      </c>
      <c r="D15" s="45" t="s">
        <v>80</v>
      </c>
      <c r="E15" s="51" t="s">
        <v>67</v>
      </c>
      <c r="F15" s="10">
        <v>4.5</v>
      </c>
      <c r="G15" s="10">
        <v>6</v>
      </c>
      <c r="H15" s="10">
        <v>5</v>
      </c>
      <c r="I15" s="10">
        <v>4</v>
      </c>
      <c r="J15" s="10">
        <v>3.5</v>
      </c>
      <c r="K15" s="10">
        <v>4.5</v>
      </c>
      <c r="L15" s="10">
        <v>5.5</v>
      </c>
      <c r="M15" s="24">
        <f t="shared" si="0"/>
        <v>33</v>
      </c>
      <c r="N15" s="25">
        <f t="shared" si="1"/>
        <v>4.7142857142857144</v>
      </c>
      <c r="O15" s="10">
        <v>6.5</v>
      </c>
      <c r="P15" s="11">
        <f t="shared" si="2"/>
        <v>5.1607142857142856</v>
      </c>
      <c r="Q15" s="1"/>
      <c r="R15" s="10">
        <v>7</v>
      </c>
      <c r="S15" s="10">
        <v>5.6</v>
      </c>
      <c r="T15" s="10">
        <v>6.5</v>
      </c>
      <c r="U15" s="18">
        <f t="shared" si="3"/>
        <v>6.5250000000000004</v>
      </c>
      <c r="V15" s="18">
        <f t="shared" si="4"/>
        <v>5.8428571428571434</v>
      </c>
      <c r="W15" s="2"/>
      <c r="X15" s="10">
        <v>4.3</v>
      </c>
      <c r="Y15" s="10">
        <v>5.7</v>
      </c>
      <c r="Z15" s="10">
        <v>5.5</v>
      </c>
      <c r="AA15" s="10">
        <v>6</v>
      </c>
      <c r="AB15" s="10">
        <v>5.5</v>
      </c>
      <c r="AC15" s="10">
        <v>5.2</v>
      </c>
      <c r="AD15" s="10">
        <v>6.2</v>
      </c>
      <c r="AE15" s="24">
        <f t="shared" si="5"/>
        <v>38.400000000000006</v>
      </c>
      <c r="AF15" s="25">
        <f t="shared" si="6"/>
        <v>5.4857142857142867</v>
      </c>
      <c r="AG15" s="10">
        <v>6.4</v>
      </c>
      <c r="AH15" s="11">
        <f t="shared" si="7"/>
        <v>5.7142857142857153</v>
      </c>
      <c r="AI15" s="1"/>
      <c r="AJ15" s="10">
        <v>6.6</v>
      </c>
      <c r="AK15" s="10">
        <v>5.5</v>
      </c>
      <c r="AL15" s="10">
        <v>5.7</v>
      </c>
      <c r="AM15" s="18">
        <f t="shared" si="8"/>
        <v>6.1</v>
      </c>
      <c r="AN15" s="18">
        <f t="shared" si="9"/>
        <v>5.9071428571428575</v>
      </c>
      <c r="AO15" s="2"/>
      <c r="AP15" s="10"/>
      <c r="AQ15" s="10"/>
      <c r="AR15" s="10"/>
      <c r="AS15" s="10"/>
      <c r="AT15" s="10"/>
      <c r="AU15" s="10"/>
      <c r="AV15" s="10"/>
      <c r="AW15" s="24">
        <f t="shared" si="10"/>
        <v>0</v>
      </c>
      <c r="AX15" s="25">
        <f t="shared" si="11"/>
        <v>0</v>
      </c>
      <c r="AY15" s="10"/>
      <c r="AZ15" s="11">
        <f t="shared" si="12"/>
        <v>0</v>
      </c>
      <c r="BA15" s="1"/>
      <c r="BB15" s="10"/>
      <c r="BC15" s="10"/>
      <c r="BD15" s="10"/>
      <c r="BE15" s="18">
        <f t="shared" si="13"/>
        <v>0</v>
      </c>
      <c r="BF15" s="18">
        <f t="shared" si="14"/>
        <v>0</v>
      </c>
      <c r="BG15" s="2"/>
      <c r="BH15" s="18">
        <f t="shared" si="15"/>
        <v>5.8428571428571434</v>
      </c>
      <c r="BI15" s="18">
        <f t="shared" si="16"/>
        <v>5.9071428571428575</v>
      </c>
      <c r="BJ15" s="18"/>
      <c r="BK15" s="18">
        <f t="shared" si="17"/>
        <v>5.875</v>
      </c>
    </row>
    <row r="16" spans="1:64" ht="15">
      <c r="A16" s="32">
        <v>10</v>
      </c>
      <c r="B16" s="31" t="s">
        <v>103</v>
      </c>
      <c r="C16" s="52" t="s">
        <v>74</v>
      </c>
      <c r="D16" s="45" t="s">
        <v>75</v>
      </c>
      <c r="E16" s="50" t="s">
        <v>76</v>
      </c>
      <c r="F16" s="10">
        <v>4.5</v>
      </c>
      <c r="G16" s="10">
        <v>6</v>
      </c>
      <c r="H16" s="10">
        <v>4.7</v>
      </c>
      <c r="I16" s="10">
        <v>4</v>
      </c>
      <c r="J16" s="10">
        <v>5.5</v>
      </c>
      <c r="K16" s="10">
        <v>6.5</v>
      </c>
      <c r="L16" s="10">
        <v>6</v>
      </c>
      <c r="M16" s="24">
        <f t="shared" si="0"/>
        <v>37.200000000000003</v>
      </c>
      <c r="N16" s="25">
        <f t="shared" si="1"/>
        <v>5.3142857142857149</v>
      </c>
      <c r="O16" s="10">
        <v>6.5</v>
      </c>
      <c r="P16" s="11">
        <f t="shared" si="2"/>
        <v>5.6107142857142858</v>
      </c>
      <c r="Q16" s="1"/>
      <c r="R16" s="10">
        <v>5.8</v>
      </c>
      <c r="S16" s="10">
        <v>4.4000000000000004</v>
      </c>
      <c r="T16" s="10">
        <v>4.5</v>
      </c>
      <c r="U16" s="18">
        <f t="shared" si="3"/>
        <v>5.125</v>
      </c>
      <c r="V16" s="18">
        <f t="shared" si="4"/>
        <v>5.3678571428571429</v>
      </c>
      <c r="W16" s="2"/>
      <c r="X16" s="10">
        <v>6</v>
      </c>
      <c r="Y16" s="10">
        <v>6.8</v>
      </c>
      <c r="Z16" s="10">
        <v>6.2</v>
      </c>
      <c r="AA16" s="10">
        <v>5.0999999999999996</v>
      </c>
      <c r="AB16" s="10">
        <v>6.5</v>
      </c>
      <c r="AC16" s="10">
        <v>6.5</v>
      </c>
      <c r="AD16" s="10">
        <v>7</v>
      </c>
      <c r="AE16" s="24">
        <f t="shared" si="5"/>
        <v>44.1</v>
      </c>
      <c r="AF16" s="25">
        <f t="shared" si="6"/>
        <v>6.3</v>
      </c>
      <c r="AG16" s="10">
        <v>5.5</v>
      </c>
      <c r="AH16" s="11">
        <f t="shared" si="7"/>
        <v>6.1</v>
      </c>
      <c r="AI16" s="1"/>
      <c r="AJ16" s="10">
        <v>6.7</v>
      </c>
      <c r="AK16" s="10">
        <v>5.9</v>
      </c>
      <c r="AL16" s="10">
        <v>5</v>
      </c>
      <c r="AM16" s="18">
        <f t="shared" si="8"/>
        <v>6.0750000000000002</v>
      </c>
      <c r="AN16" s="18">
        <f t="shared" si="9"/>
        <v>6.0875000000000004</v>
      </c>
      <c r="AO16" s="2"/>
      <c r="AP16" s="10"/>
      <c r="AQ16" s="10"/>
      <c r="AR16" s="10"/>
      <c r="AS16" s="10"/>
      <c r="AT16" s="10"/>
      <c r="AU16" s="10"/>
      <c r="AV16" s="10"/>
      <c r="AW16" s="24">
        <f t="shared" si="10"/>
        <v>0</v>
      </c>
      <c r="AX16" s="25">
        <f t="shared" si="11"/>
        <v>0</v>
      </c>
      <c r="AY16" s="10"/>
      <c r="AZ16" s="11">
        <f t="shared" si="12"/>
        <v>0</v>
      </c>
      <c r="BA16" s="1"/>
      <c r="BB16" s="10"/>
      <c r="BC16" s="10"/>
      <c r="BD16" s="10"/>
      <c r="BE16" s="18">
        <f t="shared" si="13"/>
        <v>0</v>
      </c>
      <c r="BF16" s="18">
        <f t="shared" si="14"/>
        <v>0</v>
      </c>
      <c r="BG16" s="2"/>
      <c r="BH16" s="18">
        <f t="shared" si="15"/>
        <v>5.3678571428571429</v>
      </c>
      <c r="BI16" s="18">
        <f t="shared" si="16"/>
        <v>6.0875000000000004</v>
      </c>
      <c r="BJ16" s="18"/>
      <c r="BK16" s="18">
        <f t="shared" si="17"/>
        <v>5.7276785714285712</v>
      </c>
    </row>
    <row r="17" spans="1:64" ht="15">
      <c r="A17" s="32">
        <v>54</v>
      </c>
      <c r="B17" s="76" t="s">
        <v>104</v>
      </c>
      <c r="C17" s="45" t="s">
        <v>101</v>
      </c>
      <c r="D17" s="45" t="s">
        <v>102</v>
      </c>
      <c r="E17" s="51" t="s">
        <v>67</v>
      </c>
      <c r="F17" s="10">
        <v>4.7</v>
      </c>
      <c r="G17" s="10">
        <v>6</v>
      </c>
      <c r="H17" s="10">
        <v>4.7</v>
      </c>
      <c r="I17" s="10">
        <v>7.5</v>
      </c>
      <c r="J17" s="10">
        <v>5.5</v>
      </c>
      <c r="K17" s="10">
        <v>5</v>
      </c>
      <c r="L17" s="10">
        <v>4.8</v>
      </c>
      <c r="M17" s="24">
        <f t="shared" si="0"/>
        <v>38.199999999999996</v>
      </c>
      <c r="N17" s="25">
        <f t="shared" si="1"/>
        <v>5.4571428571428564</v>
      </c>
      <c r="O17" s="10">
        <v>6.5</v>
      </c>
      <c r="P17" s="11">
        <f t="shared" si="2"/>
        <v>5.7178571428571425</v>
      </c>
      <c r="Q17" s="1"/>
      <c r="R17" s="10">
        <v>5.7</v>
      </c>
      <c r="S17" s="10">
        <v>4.4000000000000004</v>
      </c>
      <c r="T17" s="10">
        <v>6.5</v>
      </c>
      <c r="U17" s="18">
        <f t="shared" si="3"/>
        <v>5.5750000000000002</v>
      </c>
      <c r="V17" s="18">
        <f t="shared" si="4"/>
        <v>5.6464285714285714</v>
      </c>
      <c r="W17" s="2"/>
      <c r="X17" s="10">
        <v>4</v>
      </c>
      <c r="Y17" s="10">
        <v>6.5</v>
      </c>
      <c r="Z17" s="10">
        <v>4</v>
      </c>
      <c r="AA17" s="10">
        <v>7</v>
      </c>
      <c r="AB17" s="10">
        <v>6</v>
      </c>
      <c r="AC17" s="10">
        <v>5.7</v>
      </c>
      <c r="AD17" s="10">
        <v>6.3</v>
      </c>
      <c r="AE17" s="24">
        <f t="shared" si="5"/>
        <v>39.5</v>
      </c>
      <c r="AF17" s="25">
        <f t="shared" si="6"/>
        <v>5.6428571428571432</v>
      </c>
      <c r="AG17" s="10">
        <v>6.5</v>
      </c>
      <c r="AH17" s="11">
        <f t="shared" si="7"/>
        <v>5.8571428571428577</v>
      </c>
      <c r="AI17" s="1"/>
      <c r="AJ17" s="10">
        <v>5.0999999999999996</v>
      </c>
      <c r="AK17" s="10">
        <v>4.7</v>
      </c>
      <c r="AL17" s="10">
        <v>6</v>
      </c>
      <c r="AM17" s="18">
        <f t="shared" si="8"/>
        <v>5.2249999999999996</v>
      </c>
      <c r="AN17" s="18">
        <f t="shared" si="9"/>
        <v>5.5410714285714286</v>
      </c>
      <c r="AO17" s="2"/>
      <c r="AP17" s="10"/>
      <c r="AQ17" s="10"/>
      <c r="AR17" s="10"/>
      <c r="AS17" s="10"/>
      <c r="AT17" s="10"/>
      <c r="AU17" s="10"/>
      <c r="AV17" s="10"/>
      <c r="AW17" s="24">
        <f t="shared" si="10"/>
        <v>0</v>
      </c>
      <c r="AX17" s="25">
        <f t="shared" si="11"/>
        <v>0</v>
      </c>
      <c r="AY17" s="10"/>
      <c r="AZ17" s="11">
        <f t="shared" si="12"/>
        <v>0</v>
      </c>
      <c r="BA17" s="1"/>
      <c r="BB17" s="10"/>
      <c r="BC17" s="10"/>
      <c r="BD17" s="10"/>
      <c r="BE17" s="18">
        <f t="shared" si="13"/>
        <v>0</v>
      </c>
      <c r="BF17" s="18">
        <f t="shared" si="14"/>
        <v>0</v>
      </c>
      <c r="BG17" s="2"/>
      <c r="BH17" s="18">
        <f t="shared" si="15"/>
        <v>5.6464285714285714</v>
      </c>
      <c r="BI17" s="18">
        <f t="shared" si="16"/>
        <v>5.5410714285714286</v>
      </c>
      <c r="BJ17" s="18"/>
      <c r="BK17" s="18">
        <f t="shared" si="17"/>
        <v>5.59375</v>
      </c>
      <c r="BL17" t="s">
        <v>105</v>
      </c>
    </row>
    <row r="18" spans="1:64" ht="15">
      <c r="A18" s="32">
        <v>5</v>
      </c>
      <c r="B18" s="31" t="s">
        <v>106</v>
      </c>
      <c r="C18" s="45" t="s">
        <v>107</v>
      </c>
      <c r="D18" s="45" t="s">
        <v>80</v>
      </c>
      <c r="E18" s="59" t="s">
        <v>81</v>
      </c>
      <c r="F18" s="10">
        <v>3.5</v>
      </c>
      <c r="G18" s="10">
        <v>5.5</v>
      </c>
      <c r="H18" s="10">
        <v>4</v>
      </c>
      <c r="I18" s="10">
        <v>5</v>
      </c>
      <c r="J18" s="10">
        <v>4</v>
      </c>
      <c r="K18" s="10">
        <v>5.5</v>
      </c>
      <c r="L18" s="10">
        <v>5.5</v>
      </c>
      <c r="M18" s="24">
        <f t="shared" si="0"/>
        <v>33</v>
      </c>
      <c r="N18" s="25">
        <f t="shared" si="1"/>
        <v>4.7142857142857144</v>
      </c>
      <c r="O18" s="10">
        <v>6.5</v>
      </c>
      <c r="P18" s="11">
        <f t="shared" si="2"/>
        <v>5.1607142857142856</v>
      </c>
      <c r="Q18" s="1"/>
      <c r="R18" s="10">
        <v>4.5</v>
      </c>
      <c r="S18" s="10">
        <v>4.7</v>
      </c>
      <c r="T18" s="10">
        <v>6.5</v>
      </c>
      <c r="U18" s="18">
        <f t="shared" si="3"/>
        <v>5.05</v>
      </c>
      <c r="V18" s="18">
        <f t="shared" si="4"/>
        <v>5.1053571428571427</v>
      </c>
      <c r="W18" s="2"/>
      <c r="X18" s="10">
        <v>4.7</v>
      </c>
      <c r="Y18" s="10">
        <v>6.8</v>
      </c>
      <c r="Z18" s="10">
        <v>6.2</v>
      </c>
      <c r="AA18" s="10">
        <v>6.5</v>
      </c>
      <c r="AB18" s="10">
        <v>6</v>
      </c>
      <c r="AC18" s="10">
        <v>6.3</v>
      </c>
      <c r="AD18" s="10">
        <v>6.2</v>
      </c>
      <c r="AE18" s="24">
        <f t="shared" si="5"/>
        <v>42.7</v>
      </c>
      <c r="AF18" s="25">
        <f t="shared" si="6"/>
        <v>6.1000000000000005</v>
      </c>
      <c r="AG18" s="10">
        <v>6.5</v>
      </c>
      <c r="AH18" s="11">
        <f t="shared" si="7"/>
        <v>6.2</v>
      </c>
      <c r="AI18" s="1"/>
      <c r="AJ18" s="10">
        <v>5.5</v>
      </c>
      <c r="AK18" s="10">
        <v>5.7</v>
      </c>
      <c r="AL18" s="10">
        <v>5.7</v>
      </c>
      <c r="AM18" s="18">
        <f t="shared" si="8"/>
        <v>5.6</v>
      </c>
      <c r="AN18" s="18">
        <f t="shared" si="9"/>
        <v>5.9</v>
      </c>
      <c r="AO18" s="2"/>
      <c r="AP18" s="10"/>
      <c r="AQ18" s="10"/>
      <c r="AR18" s="10"/>
      <c r="AS18" s="10"/>
      <c r="AT18" s="10"/>
      <c r="AU18" s="10"/>
      <c r="AV18" s="10"/>
      <c r="AW18" s="24">
        <f t="shared" si="10"/>
        <v>0</v>
      </c>
      <c r="AX18" s="25">
        <f t="shared" si="11"/>
        <v>0</v>
      </c>
      <c r="AY18" s="10"/>
      <c r="AZ18" s="11">
        <f t="shared" si="12"/>
        <v>0</v>
      </c>
      <c r="BA18" s="1"/>
      <c r="BB18" s="10"/>
      <c r="BC18" s="10"/>
      <c r="BD18" s="10"/>
      <c r="BE18" s="18">
        <f t="shared" si="13"/>
        <v>0</v>
      </c>
      <c r="BF18" s="18">
        <f t="shared" si="14"/>
        <v>0</v>
      </c>
      <c r="BG18" s="2"/>
      <c r="BH18" s="18">
        <f t="shared" si="15"/>
        <v>5.1053571428571427</v>
      </c>
      <c r="BI18" s="18">
        <f t="shared" si="16"/>
        <v>5.9</v>
      </c>
      <c r="BJ18" s="18"/>
      <c r="BK18" s="18">
        <f t="shared" si="17"/>
        <v>5.5026785714285715</v>
      </c>
    </row>
    <row r="19" spans="1:64">
      <c r="A19" s="32">
        <v>33</v>
      </c>
      <c r="B19" s="31" t="s">
        <v>108</v>
      </c>
      <c r="C19" s="45" t="s">
        <v>89</v>
      </c>
      <c r="D19" s="45" t="s">
        <v>90</v>
      </c>
      <c r="E19" s="32" t="s">
        <v>91</v>
      </c>
      <c r="F19" s="10">
        <v>4.8</v>
      </c>
      <c r="G19" s="10">
        <v>7</v>
      </c>
      <c r="H19" s="10">
        <v>4.4000000000000004</v>
      </c>
      <c r="I19" s="10">
        <v>6.5</v>
      </c>
      <c r="J19" s="10">
        <v>4.5</v>
      </c>
      <c r="K19" s="10">
        <v>5.5</v>
      </c>
      <c r="L19" s="10">
        <v>5</v>
      </c>
      <c r="M19" s="24">
        <f t="shared" si="0"/>
        <v>37.700000000000003</v>
      </c>
      <c r="N19" s="25">
        <f t="shared" si="1"/>
        <v>5.3857142857142861</v>
      </c>
      <c r="O19" s="10">
        <v>6.7</v>
      </c>
      <c r="P19" s="11">
        <f t="shared" si="2"/>
        <v>5.7142857142857144</v>
      </c>
      <c r="Q19" s="1"/>
      <c r="R19" s="10">
        <v>3.8</v>
      </c>
      <c r="S19" s="10">
        <v>4.9000000000000004</v>
      </c>
      <c r="T19" s="10">
        <v>6</v>
      </c>
      <c r="U19" s="18">
        <f t="shared" si="3"/>
        <v>4.625</v>
      </c>
      <c r="V19" s="18">
        <f t="shared" si="4"/>
        <v>5.1696428571428577</v>
      </c>
      <c r="W19" s="2"/>
      <c r="X19" s="10">
        <v>5.5</v>
      </c>
      <c r="Y19" s="10">
        <v>6.2</v>
      </c>
      <c r="Z19" s="10">
        <v>6</v>
      </c>
      <c r="AA19" s="10">
        <v>6</v>
      </c>
      <c r="AB19" s="10">
        <v>5.8</v>
      </c>
      <c r="AC19" s="10">
        <v>5.8</v>
      </c>
      <c r="AD19" s="10">
        <v>5.8</v>
      </c>
      <c r="AE19" s="24">
        <f t="shared" si="5"/>
        <v>41.099999999999994</v>
      </c>
      <c r="AF19" s="25">
        <f t="shared" si="6"/>
        <v>5.871428571428571</v>
      </c>
      <c r="AG19" s="10">
        <v>6.3</v>
      </c>
      <c r="AH19" s="11">
        <f t="shared" si="7"/>
        <v>5.9785714285714286</v>
      </c>
      <c r="AI19" s="1"/>
      <c r="AJ19" s="10">
        <v>3.45</v>
      </c>
      <c r="AK19" s="10">
        <v>5</v>
      </c>
      <c r="AL19" s="10">
        <v>5.7</v>
      </c>
      <c r="AM19" s="18">
        <f t="shared" si="8"/>
        <v>4.4000000000000004</v>
      </c>
      <c r="AN19" s="18">
        <f t="shared" si="9"/>
        <v>5.1892857142857149</v>
      </c>
      <c r="AO19" s="2"/>
      <c r="AP19" s="10"/>
      <c r="AQ19" s="10"/>
      <c r="AR19" s="10"/>
      <c r="AS19" s="10"/>
      <c r="AT19" s="10"/>
      <c r="AU19" s="10"/>
      <c r="AV19" s="10"/>
      <c r="AW19" s="24">
        <f t="shared" si="10"/>
        <v>0</v>
      </c>
      <c r="AX19" s="25">
        <f t="shared" si="11"/>
        <v>0</v>
      </c>
      <c r="AY19" s="10"/>
      <c r="AZ19" s="11">
        <f t="shared" si="12"/>
        <v>0</v>
      </c>
      <c r="BA19" s="1"/>
      <c r="BB19" s="10"/>
      <c r="BC19" s="10"/>
      <c r="BD19" s="10"/>
      <c r="BE19" s="18">
        <f t="shared" si="13"/>
        <v>0</v>
      </c>
      <c r="BF19" s="18">
        <f t="shared" si="14"/>
        <v>0</v>
      </c>
      <c r="BG19" s="2"/>
      <c r="BH19" s="18">
        <f t="shared" si="15"/>
        <v>5.1696428571428577</v>
      </c>
      <c r="BI19" s="18">
        <f t="shared" si="16"/>
        <v>5.1892857142857149</v>
      </c>
      <c r="BJ19" s="18"/>
      <c r="BK19" s="18">
        <f t="shared" si="17"/>
        <v>5.1794642857142863</v>
      </c>
    </row>
    <row r="20" spans="1:64" ht="15">
      <c r="A20" s="32">
        <v>52</v>
      </c>
      <c r="B20" s="31" t="s">
        <v>109</v>
      </c>
      <c r="C20" s="50" t="s">
        <v>101</v>
      </c>
      <c r="D20" s="45" t="s">
        <v>102</v>
      </c>
      <c r="E20" s="51" t="s">
        <v>67</v>
      </c>
      <c r="F20" s="10">
        <v>3.5</v>
      </c>
      <c r="G20" s="10">
        <v>5.5</v>
      </c>
      <c r="H20" s="10">
        <v>6</v>
      </c>
      <c r="I20" s="10">
        <v>6.5</v>
      </c>
      <c r="J20" s="10">
        <v>5</v>
      </c>
      <c r="K20" s="10">
        <v>5.5</v>
      </c>
      <c r="L20" s="10">
        <v>5.8</v>
      </c>
      <c r="M20" s="24">
        <f t="shared" si="0"/>
        <v>37.799999999999997</v>
      </c>
      <c r="N20" s="25">
        <f t="shared" si="1"/>
        <v>5.3999999999999995</v>
      </c>
      <c r="O20" s="10">
        <v>6.2</v>
      </c>
      <c r="P20" s="11">
        <f t="shared" si="2"/>
        <v>5.6</v>
      </c>
      <c r="Q20" s="1"/>
      <c r="R20" s="10">
        <v>2.5</v>
      </c>
      <c r="S20" s="10">
        <v>4.2</v>
      </c>
      <c r="T20" s="10">
        <v>6</v>
      </c>
      <c r="U20" s="18">
        <f t="shared" si="3"/>
        <v>3.8</v>
      </c>
      <c r="V20" s="18">
        <f t="shared" si="4"/>
        <v>4.6999999999999993</v>
      </c>
      <c r="W20" s="2"/>
      <c r="X20" s="10">
        <v>3</v>
      </c>
      <c r="Y20" s="10">
        <v>6.3</v>
      </c>
      <c r="Z20" s="10">
        <v>6</v>
      </c>
      <c r="AA20" s="10">
        <v>7</v>
      </c>
      <c r="AB20" s="10">
        <v>6.3</v>
      </c>
      <c r="AC20" s="10">
        <v>5.5</v>
      </c>
      <c r="AD20" s="10">
        <v>6.2</v>
      </c>
      <c r="AE20" s="24">
        <f t="shared" si="5"/>
        <v>40.300000000000004</v>
      </c>
      <c r="AF20" s="25">
        <f t="shared" si="6"/>
        <v>5.757142857142858</v>
      </c>
      <c r="AG20" s="10">
        <v>6.7</v>
      </c>
      <c r="AH20" s="11">
        <f t="shared" si="7"/>
        <v>5.9928571428571429</v>
      </c>
      <c r="AI20" s="1"/>
      <c r="AJ20" s="10">
        <v>2.7</v>
      </c>
      <c r="AK20" s="10">
        <v>5.5</v>
      </c>
      <c r="AL20" s="10">
        <v>6</v>
      </c>
      <c r="AM20" s="18">
        <f t="shared" si="8"/>
        <v>4.2249999999999996</v>
      </c>
      <c r="AN20" s="18">
        <f t="shared" si="9"/>
        <v>5.1089285714285708</v>
      </c>
      <c r="AO20" s="2"/>
      <c r="AP20" s="10"/>
      <c r="AQ20" s="10"/>
      <c r="AR20" s="10"/>
      <c r="AS20" s="10"/>
      <c r="AT20" s="10"/>
      <c r="AU20" s="10"/>
      <c r="AV20" s="10"/>
      <c r="AW20" s="24">
        <f t="shared" si="10"/>
        <v>0</v>
      </c>
      <c r="AX20" s="25">
        <f t="shared" si="11"/>
        <v>0</v>
      </c>
      <c r="AY20" s="10"/>
      <c r="AZ20" s="11">
        <f t="shared" si="12"/>
        <v>0</v>
      </c>
      <c r="BA20" s="1"/>
      <c r="BB20" s="10"/>
      <c r="BC20" s="10"/>
      <c r="BD20" s="10"/>
      <c r="BE20" s="18">
        <f t="shared" si="13"/>
        <v>0</v>
      </c>
      <c r="BF20" s="18">
        <f t="shared" si="14"/>
        <v>0</v>
      </c>
      <c r="BG20" s="2"/>
      <c r="BH20" s="18">
        <f t="shared" si="15"/>
        <v>4.6999999999999993</v>
      </c>
      <c r="BI20" s="18">
        <f t="shared" si="16"/>
        <v>5.1089285714285708</v>
      </c>
      <c r="BJ20" s="18"/>
      <c r="BK20" s="18">
        <f t="shared" si="17"/>
        <v>4.9044642857142851</v>
      </c>
    </row>
  </sheetData>
  <sortState ref="A7:BL20">
    <sortCondition descending="1" ref="BK7:BK20"/>
  </sortState>
  <mergeCells count="10">
    <mergeCell ref="BB4:BE4"/>
    <mergeCell ref="BH4:BJ4"/>
    <mergeCell ref="H1:L1"/>
    <mergeCell ref="Z1:AF1"/>
    <mergeCell ref="AR1:AX1"/>
    <mergeCell ref="F4:P4"/>
    <mergeCell ref="R4:U4"/>
    <mergeCell ref="X4:AH4"/>
    <mergeCell ref="AJ4:AM4"/>
    <mergeCell ref="AP4:AZ4"/>
  </mergeCells>
  <pageMargins left="0.75" right="0.75" top="1" bottom="1" header="0.5" footer="0.5"/>
  <pageSetup paperSize="9" orientation="landscape" horizontalDpi="300" verticalDpi="300" r:id="rId1"/>
  <headerFooter alignWithMargins="0">
    <oddFooter>&amp;L&amp;A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15"/>
  <sheetViews>
    <sheetView workbookViewId="0">
      <pane xSplit="5" ySplit="6" topLeftCell="F7" activePane="bottomRight" state="frozen"/>
      <selection pane="bottomLeft" activeCell="A7" sqref="A7"/>
      <selection pane="topRight" activeCell="F1" sqref="F1"/>
      <selection pane="bottomRight" activeCell="F7" sqref="F7"/>
    </sheetView>
  </sheetViews>
  <sheetFormatPr defaultRowHeight="12.75"/>
  <cols>
    <col min="1" max="1" width="5.5703125" customWidth="1"/>
    <col min="2" max="2" width="20.42578125" customWidth="1"/>
    <col min="3" max="3" width="18.42578125" customWidth="1"/>
    <col min="4" max="4" width="15" customWidth="1"/>
    <col min="5" max="5" width="14.85546875" customWidth="1"/>
    <col min="6" max="16" width="5.7109375" customWidth="1"/>
    <col min="17" max="17" width="3.140625" customWidth="1"/>
    <col min="18" max="20" width="5.7109375" customWidth="1"/>
    <col min="21" max="21" width="6.7109375" customWidth="1"/>
    <col min="22" max="22" width="3.140625" customWidth="1"/>
    <col min="23" max="33" width="5.7109375" customWidth="1"/>
    <col min="34" max="34" width="3.140625" customWidth="1"/>
    <col min="35" max="37" width="5.7109375" customWidth="1"/>
    <col min="38" max="38" width="6.7109375" customWidth="1"/>
    <col min="39" max="39" width="3.140625" customWidth="1"/>
    <col min="40" max="50" width="5.7109375" customWidth="1"/>
    <col min="51" max="51" width="3.140625" customWidth="1"/>
    <col min="52" max="54" width="5.7109375" customWidth="1"/>
    <col min="55" max="55" width="6.7109375" customWidth="1"/>
    <col min="56" max="56" width="3.140625" customWidth="1"/>
    <col min="57" max="60" width="8.7109375" customWidth="1"/>
    <col min="61" max="61" width="11.5703125" customWidth="1"/>
  </cols>
  <sheetData>
    <row r="1" spans="1:61">
      <c r="A1" t="s">
        <v>0</v>
      </c>
      <c r="D1" t="s">
        <v>1</v>
      </c>
      <c r="E1" t="s">
        <v>6</v>
      </c>
      <c r="F1" s="86" t="s">
        <v>1</v>
      </c>
      <c r="G1" s="86"/>
      <c r="H1" s="89" t="str">
        <f>E1</f>
        <v>Robyn Bruderer</v>
      </c>
      <c r="I1" s="89"/>
      <c r="J1" s="89"/>
      <c r="K1" s="89"/>
      <c r="L1" s="89"/>
      <c r="M1" s="86"/>
      <c r="N1" s="86"/>
      <c r="Q1" s="1"/>
      <c r="V1" s="2"/>
      <c r="W1" t="s">
        <v>3</v>
      </c>
      <c r="Y1" s="89" t="str">
        <f>E2</f>
        <v>Krystle Lander</v>
      </c>
      <c r="Z1" s="89"/>
      <c r="AA1" s="89"/>
      <c r="AB1" s="89"/>
      <c r="AC1" s="89"/>
      <c r="AD1" s="89"/>
      <c r="AE1" s="89"/>
      <c r="AH1" s="1"/>
      <c r="AM1" s="2"/>
      <c r="AN1" t="s">
        <v>4</v>
      </c>
      <c r="AP1" s="89">
        <f>E3</f>
        <v>0</v>
      </c>
      <c r="AQ1" s="89"/>
      <c r="AR1" s="89"/>
      <c r="AS1" s="89"/>
      <c r="AT1" s="89"/>
      <c r="AU1" s="89"/>
      <c r="AV1" s="89"/>
      <c r="AY1" s="1"/>
      <c r="BD1" s="2"/>
      <c r="BI1" s="4">
        <f ca="1">NOW()</f>
        <v>42374.372500810183</v>
      </c>
    </row>
    <row r="2" spans="1:61">
      <c r="A2" s="5" t="s">
        <v>5</v>
      </c>
      <c r="D2" t="s">
        <v>3</v>
      </c>
      <c r="E2" t="s">
        <v>110</v>
      </c>
      <c r="Q2" s="1"/>
      <c r="V2" s="2"/>
      <c r="AH2" s="1"/>
      <c r="AM2" s="2"/>
      <c r="AY2" s="1"/>
      <c r="BD2" s="2"/>
      <c r="BI2" s="6">
        <f ca="1">NOW()</f>
        <v>42374.372500810183</v>
      </c>
    </row>
    <row r="3" spans="1:61">
      <c r="A3" t="s">
        <v>111</v>
      </c>
      <c r="C3" t="s">
        <v>112</v>
      </c>
      <c r="D3" t="s">
        <v>4</v>
      </c>
      <c r="Q3" s="1"/>
      <c r="V3" s="2"/>
      <c r="AH3" s="1"/>
      <c r="AM3" s="2"/>
      <c r="AY3" s="1"/>
      <c r="BD3" s="2"/>
    </row>
    <row r="4" spans="1:61">
      <c r="F4" s="90" t="s">
        <v>10</v>
      </c>
      <c r="G4" s="90"/>
      <c r="H4" s="90"/>
      <c r="I4" s="90"/>
      <c r="J4" s="90"/>
      <c r="K4" s="90"/>
      <c r="L4" s="90"/>
      <c r="M4" s="90"/>
      <c r="N4" s="90"/>
      <c r="O4" s="90"/>
      <c r="P4" s="90"/>
      <c r="Q4" s="7"/>
      <c r="R4" s="90" t="s">
        <v>12</v>
      </c>
      <c r="S4" s="90"/>
      <c r="T4" s="90"/>
      <c r="U4" s="85" t="s">
        <v>15</v>
      </c>
      <c r="V4" s="2"/>
      <c r="W4" s="90" t="s">
        <v>10</v>
      </c>
      <c r="X4" s="90"/>
      <c r="Y4" s="90"/>
      <c r="Z4" s="90"/>
      <c r="AA4" s="90"/>
      <c r="AB4" s="90"/>
      <c r="AC4" s="90"/>
      <c r="AD4" s="90"/>
      <c r="AE4" s="90"/>
      <c r="AF4" s="90"/>
      <c r="AG4" s="90"/>
      <c r="AH4" s="7"/>
      <c r="AI4" s="90" t="s">
        <v>12</v>
      </c>
      <c r="AJ4" s="90"/>
      <c r="AK4" s="90"/>
      <c r="AL4" s="85" t="s">
        <v>15</v>
      </c>
      <c r="AM4" s="2"/>
      <c r="AN4" s="90" t="s">
        <v>10</v>
      </c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7"/>
      <c r="AZ4" s="90" t="s">
        <v>12</v>
      </c>
      <c r="BA4" s="90"/>
      <c r="BB4" s="90"/>
      <c r="BC4" s="85" t="s">
        <v>15</v>
      </c>
      <c r="BD4" s="2"/>
      <c r="BE4" s="90" t="s">
        <v>16</v>
      </c>
      <c r="BF4" s="90"/>
      <c r="BG4" s="90"/>
      <c r="BH4" s="85" t="s">
        <v>59</v>
      </c>
    </row>
    <row r="5" spans="1:61" s="22" customFormat="1">
      <c r="A5" s="85" t="s">
        <v>19</v>
      </c>
      <c r="B5" s="85" t="s">
        <v>20</v>
      </c>
      <c r="C5" s="85" t="s">
        <v>21</v>
      </c>
      <c r="D5" s="85" t="s">
        <v>22</v>
      </c>
      <c r="E5" s="85" t="s">
        <v>23</v>
      </c>
      <c r="F5" s="85" t="s">
        <v>24</v>
      </c>
      <c r="G5" s="85" t="s">
        <v>62</v>
      </c>
      <c r="H5" s="85" t="s">
        <v>25</v>
      </c>
      <c r="I5" s="85" t="s">
        <v>29</v>
      </c>
      <c r="J5" s="85" t="s">
        <v>85</v>
      </c>
      <c r="K5" s="85" t="s">
        <v>86</v>
      </c>
      <c r="L5" s="85" t="s">
        <v>87</v>
      </c>
      <c r="M5" s="85" t="s">
        <v>32</v>
      </c>
      <c r="N5" s="85" t="s">
        <v>33</v>
      </c>
      <c r="O5" s="85" t="s">
        <v>21</v>
      </c>
      <c r="P5" s="85" t="s">
        <v>34</v>
      </c>
      <c r="Q5" s="7"/>
      <c r="R5" s="85" t="s">
        <v>41</v>
      </c>
      <c r="S5" s="85" t="s">
        <v>42</v>
      </c>
      <c r="T5" s="85" t="s">
        <v>34</v>
      </c>
      <c r="U5" s="85" t="s">
        <v>45</v>
      </c>
      <c r="V5" s="8"/>
      <c r="W5" s="85" t="s">
        <v>24</v>
      </c>
      <c r="X5" s="85" t="s">
        <v>62</v>
      </c>
      <c r="Y5" s="85" t="s">
        <v>25</v>
      </c>
      <c r="Z5" s="85" t="s">
        <v>29</v>
      </c>
      <c r="AA5" s="85" t="s">
        <v>85</v>
      </c>
      <c r="AB5" s="85" t="s">
        <v>86</v>
      </c>
      <c r="AC5" s="85" t="s">
        <v>87</v>
      </c>
      <c r="AD5" s="85" t="s">
        <v>32</v>
      </c>
      <c r="AE5" s="85" t="s">
        <v>33</v>
      </c>
      <c r="AF5" s="85" t="s">
        <v>21</v>
      </c>
      <c r="AG5" s="85" t="s">
        <v>34</v>
      </c>
      <c r="AH5" s="7"/>
      <c r="AI5" s="85" t="s">
        <v>41</v>
      </c>
      <c r="AJ5" s="85" t="s">
        <v>42</v>
      </c>
      <c r="AK5" s="85" t="s">
        <v>34</v>
      </c>
      <c r="AL5" s="85" t="s">
        <v>45</v>
      </c>
      <c r="AM5" s="8"/>
      <c r="AN5" s="85" t="s">
        <v>24</v>
      </c>
      <c r="AO5" s="85" t="s">
        <v>62</v>
      </c>
      <c r="AP5" s="85" t="s">
        <v>25</v>
      </c>
      <c r="AQ5" s="85" t="s">
        <v>29</v>
      </c>
      <c r="AR5" s="85" t="s">
        <v>85</v>
      </c>
      <c r="AS5" s="85" t="s">
        <v>86</v>
      </c>
      <c r="AT5" s="85" t="s">
        <v>87</v>
      </c>
      <c r="AU5" s="85" t="s">
        <v>32</v>
      </c>
      <c r="AV5" s="85" t="s">
        <v>33</v>
      </c>
      <c r="AW5" s="85" t="s">
        <v>21</v>
      </c>
      <c r="AX5" s="85" t="s">
        <v>34</v>
      </c>
      <c r="AY5" s="7"/>
      <c r="AZ5" s="85" t="s">
        <v>41</v>
      </c>
      <c r="BA5" s="85" t="s">
        <v>42</v>
      </c>
      <c r="BB5" s="85" t="s">
        <v>34</v>
      </c>
      <c r="BC5" s="85" t="s">
        <v>45</v>
      </c>
      <c r="BD5" s="8"/>
      <c r="BE5" s="85" t="s">
        <v>46</v>
      </c>
      <c r="BF5" s="85" t="s">
        <v>47</v>
      </c>
      <c r="BG5" s="85" t="s">
        <v>48</v>
      </c>
      <c r="BH5" s="85" t="s">
        <v>34</v>
      </c>
      <c r="BI5" s="85" t="s">
        <v>50</v>
      </c>
    </row>
    <row r="6" spans="1:61">
      <c r="Q6" s="1"/>
      <c r="V6" s="2"/>
      <c r="AH6" s="1"/>
      <c r="AM6" s="2"/>
      <c r="AY6" s="1"/>
      <c r="BD6" s="2"/>
    </row>
    <row r="7" spans="1:61">
      <c r="A7" s="32">
        <v>3</v>
      </c>
      <c r="B7" s="31" t="s">
        <v>113</v>
      </c>
      <c r="C7" s="45" t="s">
        <v>89</v>
      </c>
      <c r="D7" s="45" t="s">
        <v>53</v>
      </c>
      <c r="E7" s="49" t="s">
        <v>72</v>
      </c>
      <c r="F7" s="10">
        <v>4.7</v>
      </c>
      <c r="G7" s="10">
        <v>6.5</v>
      </c>
      <c r="H7" s="10">
        <v>6</v>
      </c>
      <c r="I7" s="10">
        <v>5.7</v>
      </c>
      <c r="J7" s="10">
        <v>4</v>
      </c>
      <c r="K7" s="10">
        <v>6.5</v>
      </c>
      <c r="L7" s="10">
        <v>5</v>
      </c>
      <c r="M7" s="24">
        <f t="shared" ref="M7:M15" si="0">SUM(F7:L7)</f>
        <v>38.4</v>
      </c>
      <c r="N7" s="25">
        <f t="shared" ref="N7:N15" si="1">M7/7</f>
        <v>5.4857142857142858</v>
      </c>
      <c r="O7" s="10">
        <v>6.5</v>
      </c>
      <c r="P7" s="11">
        <f t="shared" ref="P7:P15" si="2">(N7*0.75)+(O7*0.25)</f>
        <v>5.7392857142857139</v>
      </c>
      <c r="Q7" s="1"/>
      <c r="R7" s="10">
        <v>8</v>
      </c>
      <c r="S7" s="10">
        <v>6.5</v>
      </c>
      <c r="T7" s="18">
        <f t="shared" ref="T7:T15" si="3">(R7*0.75)+(S7*0.25)</f>
        <v>7.625</v>
      </c>
      <c r="U7" s="18">
        <f t="shared" ref="U7:U15" si="4">(P7+T7)/2</f>
        <v>6.6821428571428569</v>
      </c>
      <c r="V7" s="2"/>
      <c r="W7" s="10">
        <v>4.9000000000000004</v>
      </c>
      <c r="X7" s="10">
        <v>5.8</v>
      </c>
      <c r="Y7" s="10">
        <v>6.4</v>
      </c>
      <c r="Z7" s="10">
        <v>6</v>
      </c>
      <c r="AA7" s="10">
        <v>5</v>
      </c>
      <c r="AB7" s="10">
        <v>6.2</v>
      </c>
      <c r="AC7" s="10">
        <v>6.9</v>
      </c>
      <c r="AD7" s="24">
        <f t="shared" ref="AD7:AD15" si="5">SUM(W7:AC7)</f>
        <v>41.2</v>
      </c>
      <c r="AE7" s="25">
        <f t="shared" ref="AE7:AE15" si="6">AD7/7</f>
        <v>5.8857142857142861</v>
      </c>
      <c r="AF7" s="10">
        <v>5.7</v>
      </c>
      <c r="AG7" s="11">
        <f t="shared" ref="AG7:AG15" si="7">(AE7*0.75)+(AF7*0.25)</f>
        <v>5.8392857142857144</v>
      </c>
      <c r="AH7" s="1"/>
      <c r="AI7" s="10">
        <v>8.1999999999999993</v>
      </c>
      <c r="AJ7" s="10">
        <v>7.2</v>
      </c>
      <c r="AK7" s="18">
        <f t="shared" ref="AK7:AK15" si="8">(AI7*0.75)+(AJ7*0.25)</f>
        <v>7.9499999999999993</v>
      </c>
      <c r="AL7" s="18">
        <f t="shared" ref="AL7:AL15" si="9">(AG7+AK7)/2</f>
        <v>6.8946428571428573</v>
      </c>
      <c r="AM7" s="2"/>
      <c r="AN7" s="10"/>
      <c r="AO7" s="10"/>
      <c r="AP7" s="10"/>
      <c r="AQ7" s="10"/>
      <c r="AR7" s="10"/>
      <c r="AS7" s="10"/>
      <c r="AT7" s="10"/>
      <c r="AU7" s="24">
        <f t="shared" ref="AU7:AU15" si="10">SUM(AN7:AT7)</f>
        <v>0</v>
      </c>
      <c r="AV7" s="25">
        <f t="shared" ref="AV7:AV15" si="11">AU7/7</f>
        <v>0</v>
      </c>
      <c r="AW7" s="10"/>
      <c r="AX7" s="11">
        <f t="shared" ref="AX7:AX15" si="12">(AV7*0.75)+(AW7*0.25)</f>
        <v>0</v>
      </c>
      <c r="AY7" s="1"/>
      <c r="AZ7" s="10"/>
      <c r="BA7" s="10"/>
      <c r="BB7" s="18">
        <f t="shared" ref="BB7:BB15" si="13">(AZ7*0.75)+(BA7*0.25)</f>
        <v>0</v>
      </c>
      <c r="BC7" s="18">
        <f t="shared" ref="BC7:BC15" si="14">(AX7+BB7)/2</f>
        <v>0</v>
      </c>
      <c r="BD7" s="2"/>
      <c r="BE7" s="18">
        <f t="shared" ref="BE7:BE15" si="15">U7</f>
        <v>6.6821428571428569</v>
      </c>
      <c r="BF7" s="18">
        <f t="shared" ref="BF7:BF15" si="16">AL7</f>
        <v>6.8946428571428573</v>
      </c>
      <c r="BG7" s="18"/>
      <c r="BH7" s="18">
        <f t="shared" ref="BH7:BH15" si="17">AVERAGE(BE7:BG7)</f>
        <v>6.7883928571428571</v>
      </c>
      <c r="BI7">
        <f t="shared" ref="BI7:BI12" si="18">RANK(BH7,BH$7:BH$15)</f>
        <v>1</v>
      </c>
    </row>
    <row r="8" spans="1:61">
      <c r="A8" s="32">
        <v>13</v>
      </c>
      <c r="B8" s="31" t="s">
        <v>114</v>
      </c>
      <c r="C8" s="45" t="s">
        <v>115</v>
      </c>
      <c r="D8" s="45" t="s">
        <v>75</v>
      </c>
      <c r="E8" s="45" t="s">
        <v>76</v>
      </c>
      <c r="F8" s="10">
        <v>4.7</v>
      </c>
      <c r="G8" s="10">
        <v>6.5</v>
      </c>
      <c r="H8" s="10">
        <v>5.7</v>
      </c>
      <c r="I8" s="10">
        <v>5.2</v>
      </c>
      <c r="J8" s="10">
        <v>5.2</v>
      </c>
      <c r="K8" s="10">
        <v>5</v>
      </c>
      <c r="L8" s="10">
        <v>5.5</v>
      </c>
      <c r="M8" s="24">
        <f t="shared" si="0"/>
        <v>37.799999999999997</v>
      </c>
      <c r="N8" s="25">
        <f t="shared" si="1"/>
        <v>5.3999999999999995</v>
      </c>
      <c r="O8" s="10">
        <v>6.2</v>
      </c>
      <c r="P8" s="11">
        <f t="shared" si="2"/>
        <v>5.6</v>
      </c>
      <c r="Q8" s="1"/>
      <c r="R8" s="10">
        <v>6.7</v>
      </c>
      <c r="S8" s="10">
        <v>6</v>
      </c>
      <c r="T8" s="18">
        <f t="shared" si="3"/>
        <v>6.5250000000000004</v>
      </c>
      <c r="U8" s="18">
        <f t="shared" si="4"/>
        <v>6.0625</v>
      </c>
      <c r="V8" s="2"/>
      <c r="W8" s="10">
        <v>5</v>
      </c>
      <c r="X8" s="10">
        <v>7.3</v>
      </c>
      <c r="Y8" s="10">
        <v>6</v>
      </c>
      <c r="Z8" s="10">
        <v>5.5</v>
      </c>
      <c r="AA8" s="10">
        <v>5.6</v>
      </c>
      <c r="AB8" s="10">
        <v>5.9</v>
      </c>
      <c r="AC8" s="10">
        <v>6.8</v>
      </c>
      <c r="AD8" s="24">
        <f t="shared" si="5"/>
        <v>42.099999999999994</v>
      </c>
      <c r="AE8" s="25">
        <f t="shared" si="6"/>
        <v>6.0142857142857133</v>
      </c>
      <c r="AF8" s="10">
        <v>6</v>
      </c>
      <c r="AG8" s="11">
        <f t="shared" si="7"/>
        <v>6.0107142857142852</v>
      </c>
      <c r="AH8" s="1"/>
      <c r="AI8" s="10">
        <v>8.3000000000000007</v>
      </c>
      <c r="AJ8" s="10">
        <v>7.7</v>
      </c>
      <c r="AK8" s="18">
        <f t="shared" si="8"/>
        <v>8.15</v>
      </c>
      <c r="AL8" s="18">
        <f t="shared" si="9"/>
        <v>7.0803571428571423</v>
      </c>
      <c r="AM8" s="2"/>
      <c r="AN8" s="10"/>
      <c r="AO8" s="10"/>
      <c r="AP8" s="10"/>
      <c r="AQ8" s="10"/>
      <c r="AR8" s="10"/>
      <c r="AS8" s="10"/>
      <c r="AT8" s="10"/>
      <c r="AU8" s="24">
        <f t="shared" si="10"/>
        <v>0</v>
      </c>
      <c r="AV8" s="25">
        <f t="shared" si="11"/>
        <v>0</v>
      </c>
      <c r="AW8" s="10"/>
      <c r="AX8" s="11">
        <f t="shared" si="12"/>
        <v>0</v>
      </c>
      <c r="AY8" s="1"/>
      <c r="AZ8" s="10"/>
      <c r="BA8" s="10"/>
      <c r="BB8" s="18">
        <f t="shared" si="13"/>
        <v>0</v>
      </c>
      <c r="BC8" s="18">
        <f t="shared" si="14"/>
        <v>0</v>
      </c>
      <c r="BD8" s="2"/>
      <c r="BE8" s="18">
        <f t="shared" si="15"/>
        <v>6.0625</v>
      </c>
      <c r="BF8" s="18">
        <f t="shared" si="16"/>
        <v>7.0803571428571423</v>
      </c>
      <c r="BG8" s="18"/>
      <c r="BH8" s="18">
        <f t="shared" si="17"/>
        <v>6.5714285714285712</v>
      </c>
      <c r="BI8">
        <f t="shared" si="18"/>
        <v>2</v>
      </c>
    </row>
    <row r="9" spans="1:61" ht="15">
      <c r="A9" s="32">
        <v>27</v>
      </c>
      <c r="B9" s="31" t="s">
        <v>116</v>
      </c>
      <c r="C9" s="50" t="s">
        <v>89</v>
      </c>
      <c r="D9" s="45" t="s">
        <v>53</v>
      </c>
      <c r="E9" s="49" t="s">
        <v>54</v>
      </c>
      <c r="F9" s="10">
        <v>4.7</v>
      </c>
      <c r="G9" s="10">
        <v>6</v>
      </c>
      <c r="H9" s="10">
        <v>5.3</v>
      </c>
      <c r="I9" s="10">
        <v>5</v>
      </c>
      <c r="J9" s="10">
        <v>5.5</v>
      </c>
      <c r="K9" s="10">
        <v>6.2</v>
      </c>
      <c r="L9" s="10">
        <v>5.2</v>
      </c>
      <c r="M9" s="24">
        <f t="shared" si="0"/>
        <v>37.900000000000006</v>
      </c>
      <c r="N9" s="25">
        <f t="shared" si="1"/>
        <v>5.4142857142857155</v>
      </c>
      <c r="O9" s="10">
        <v>6.4</v>
      </c>
      <c r="P9" s="11">
        <f t="shared" si="2"/>
        <v>5.6607142857142865</v>
      </c>
      <c r="Q9" s="1"/>
      <c r="R9" s="10">
        <v>7.2</v>
      </c>
      <c r="S9" s="10">
        <v>6.3</v>
      </c>
      <c r="T9" s="18">
        <f t="shared" si="3"/>
        <v>6.9750000000000005</v>
      </c>
      <c r="U9" s="18">
        <f t="shared" si="4"/>
        <v>6.3178571428571431</v>
      </c>
      <c r="V9" s="2"/>
      <c r="W9" s="10">
        <v>4.7</v>
      </c>
      <c r="X9" s="10">
        <v>6.4</v>
      </c>
      <c r="Y9" s="10">
        <v>5.9</v>
      </c>
      <c r="Z9" s="10">
        <v>4</v>
      </c>
      <c r="AA9" s="10">
        <v>5.5</v>
      </c>
      <c r="AB9" s="10">
        <v>6</v>
      </c>
      <c r="AC9" s="10">
        <v>6</v>
      </c>
      <c r="AD9" s="24">
        <f t="shared" si="5"/>
        <v>38.5</v>
      </c>
      <c r="AE9" s="25">
        <f t="shared" si="6"/>
        <v>5.5</v>
      </c>
      <c r="AF9" s="10">
        <v>5.7</v>
      </c>
      <c r="AG9" s="11">
        <f t="shared" si="7"/>
        <v>5.55</v>
      </c>
      <c r="AH9" s="1"/>
      <c r="AI9" s="10">
        <v>7.5</v>
      </c>
      <c r="AJ9" s="10">
        <v>6.8</v>
      </c>
      <c r="AK9" s="18">
        <f t="shared" si="8"/>
        <v>7.3250000000000002</v>
      </c>
      <c r="AL9" s="18">
        <f t="shared" si="9"/>
        <v>6.4375</v>
      </c>
      <c r="AM9" s="2"/>
      <c r="AN9" s="10"/>
      <c r="AO9" s="10"/>
      <c r="AP9" s="10"/>
      <c r="AQ9" s="10"/>
      <c r="AR9" s="10"/>
      <c r="AS9" s="10"/>
      <c r="AT9" s="10"/>
      <c r="AU9" s="24">
        <f t="shared" si="10"/>
        <v>0</v>
      </c>
      <c r="AV9" s="25">
        <f t="shared" si="11"/>
        <v>0</v>
      </c>
      <c r="AW9" s="10"/>
      <c r="AX9" s="11">
        <f t="shared" si="12"/>
        <v>0</v>
      </c>
      <c r="AY9" s="1"/>
      <c r="AZ9" s="10"/>
      <c r="BA9" s="10"/>
      <c r="BB9" s="18">
        <f t="shared" si="13"/>
        <v>0</v>
      </c>
      <c r="BC9" s="18">
        <f t="shared" si="14"/>
        <v>0</v>
      </c>
      <c r="BD9" s="2"/>
      <c r="BE9" s="18">
        <f t="shared" si="15"/>
        <v>6.3178571428571431</v>
      </c>
      <c r="BF9" s="18">
        <f t="shared" si="16"/>
        <v>6.4375</v>
      </c>
      <c r="BG9" s="18"/>
      <c r="BH9" s="18">
        <f t="shared" si="17"/>
        <v>6.3776785714285715</v>
      </c>
      <c r="BI9">
        <f t="shared" si="18"/>
        <v>3</v>
      </c>
    </row>
    <row r="10" spans="1:61">
      <c r="A10" s="32">
        <v>7</v>
      </c>
      <c r="B10" s="31" t="s">
        <v>117</v>
      </c>
      <c r="C10" s="49" t="s">
        <v>107</v>
      </c>
      <c r="D10" s="45" t="s">
        <v>80</v>
      </c>
      <c r="E10" s="49" t="s">
        <v>81</v>
      </c>
      <c r="F10" s="10">
        <v>4.7</v>
      </c>
      <c r="G10" s="10">
        <v>6</v>
      </c>
      <c r="H10" s="10">
        <v>5.5</v>
      </c>
      <c r="I10" s="10">
        <v>6</v>
      </c>
      <c r="J10" s="10">
        <v>5.7</v>
      </c>
      <c r="K10" s="10">
        <v>5.5</v>
      </c>
      <c r="L10" s="10">
        <v>5.3</v>
      </c>
      <c r="M10" s="24">
        <f t="shared" si="0"/>
        <v>38.699999999999996</v>
      </c>
      <c r="N10" s="25">
        <f t="shared" si="1"/>
        <v>5.5285714285714276</v>
      </c>
      <c r="O10" s="10">
        <v>6.4</v>
      </c>
      <c r="P10" s="11">
        <f t="shared" si="2"/>
        <v>5.7464285714285701</v>
      </c>
      <c r="Q10" s="1"/>
      <c r="R10" s="10">
        <v>7.7</v>
      </c>
      <c r="S10" s="10">
        <v>6.3</v>
      </c>
      <c r="T10" s="18">
        <f t="shared" si="3"/>
        <v>7.3500000000000005</v>
      </c>
      <c r="U10" s="18">
        <f t="shared" si="4"/>
        <v>6.5482142857142858</v>
      </c>
      <c r="V10" s="2"/>
      <c r="W10" s="10">
        <v>4.2</v>
      </c>
      <c r="X10" s="10">
        <v>5.5</v>
      </c>
      <c r="Y10" s="10">
        <v>4.8</v>
      </c>
      <c r="Z10" s="10">
        <v>4.8</v>
      </c>
      <c r="AA10" s="10">
        <v>6</v>
      </c>
      <c r="AB10" s="10">
        <v>4</v>
      </c>
      <c r="AC10" s="10">
        <v>6</v>
      </c>
      <c r="AD10" s="24">
        <f t="shared" si="5"/>
        <v>35.299999999999997</v>
      </c>
      <c r="AE10" s="25">
        <f t="shared" si="6"/>
        <v>5.0428571428571427</v>
      </c>
      <c r="AF10" s="10">
        <v>6.2</v>
      </c>
      <c r="AG10" s="11">
        <f t="shared" si="7"/>
        <v>5.3321428571428573</v>
      </c>
      <c r="AH10" s="1"/>
      <c r="AI10" s="10">
        <v>6.8</v>
      </c>
      <c r="AJ10" s="10">
        <v>6</v>
      </c>
      <c r="AK10" s="18">
        <f t="shared" si="8"/>
        <v>6.6</v>
      </c>
      <c r="AL10" s="18">
        <f t="shared" si="9"/>
        <v>5.9660714285714285</v>
      </c>
      <c r="AM10" s="2"/>
      <c r="AN10" s="10"/>
      <c r="AO10" s="10"/>
      <c r="AP10" s="10"/>
      <c r="AQ10" s="10"/>
      <c r="AR10" s="10"/>
      <c r="AS10" s="10"/>
      <c r="AT10" s="10"/>
      <c r="AU10" s="24">
        <f t="shared" si="10"/>
        <v>0</v>
      </c>
      <c r="AV10" s="25">
        <f t="shared" si="11"/>
        <v>0</v>
      </c>
      <c r="AW10" s="10"/>
      <c r="AX10" s="11">
        <f t="shared" si="12"/>
        <v>0</v>
      </c>
      <c r="AY10" s="1"/>
      <c r="AZ10" s="10"/>
      <c r="BA10" s="10"/>
      <c r="BB10" s="18">
        <f t="shared" si="13"/>
        <v>0</v>
      </c>
      <c r="BC10" s="18">
        <f t="shared" si="14"/>
        <v>0</v>
      </c>
      <c r="BD10" s="2"/>
      <c r="BE10" s="18">
        <f t="shared" si="15"/>
        <v>6.5482142857142858</v>
      </c>
      <c r="BF10" s="18">
        <f t="shared" si="16"/>
        <v>5.9660714285714285</v>
      </c>
      <c r="BG10" s="18"/>
      <c r="BH10" s="18">
        <f t="shared" si="17"/>
        <v>6.2571428571428571</v>
      </c>
      <c r="BI10">
        <f t="shared" si="18"/>
        <v>4</v>
      </c>
    </row>
    <row r="11" spans="1:61" ht="15">
      <c r="A11" s="32">
        <v>55</v>
      </c>
      <c r="B11" s="31" t="s">
        <v>118</v>
      </c>
      <c r="C11" s="45" t="s">
        <v>101</v>
      </c>
      <c r="D11" s="45" t="s">
        <v>102</v>
      </c>
      <c r="E11" s="51" t="s">
        <v>67</v>
      </c>
      <c r="F11" s="10">
        <v>4</v>
      </c>
      <c r="G11" s="10">
        <v>6.3</v>
      </c>
      <c r="H11" s="10">
        <v>5.7</v>
      </c>
      <c r="I11" s="10">
        <v>5.3</v>
      </c>
      <c r="J11" s="10">
        <v>5</v>
      </c>
      <c r="K11" s="10">
        <v>5.3</v>
      </c>
      <c r="L11" s="10">
        <v>5</v>
      </c>
      <c r="M11" s="24">
        <f t="shared" si="0"/>
        <v>36.6</v>
      </c>
      <c r="N11" s="25">
        <f t="shared" si="1"/>
        <v>5.2285714285714286</v>
      </c>
      <c r="O11" s="10">
        <v>6.5</v>
      </c>
      <c r="P11" s="11">
        <f t="shared" si="2"/>
        <v>5.5464285714285717</v>
      </c>
      <c r="Q11" s="1"/>
      <c r="R11" s="10">
        <v>7</v>
      </c>
      <c r="S11" s="10">
        <v>5.3</v>
      </c>
      <c r="T11" s="18">
        <f t="shared" si="3"/>
        <v>6.5750000000000002</v>
      </c>
      <c r="U11" s="18">
        <f t="shared" si="4"/>
        <v>6.0607142857142859</v>
      </c>
      <c r="V11" s="2"/>
      <c r="W11" s="10">
        <v>4.9000000000000004</v>
      </c>
      <c r="X11" s="10">
        <v>6.2</v>
      </c>
      <c r="Y11" s="10">
        <v>5.8</v>
      </c>
      <c r="Z11" s="10">
        <v>3.5</v>
      </c>
      <c r="AA11" s="10">
        <v>5.2</v>
      </c>
      <c r="AB11" s="10">
        <v>3.2</v>
      </c>
      <c r="AC11" s="10">
        <v>5</v>
      </c>
      <c r="AD11" s="24">
        <f t="shared" si="5"/>
        <v>33.799999999999997</v>
      </c>
      <c r="AE11" s="25">
        <f t="shared" si="6"/>
        <v>4.8285714285714283</v>
      </c>
      <c r="AF11" s="10">
        <v>6.8</v>
      </c>
      <c r="AG11" s="11">
        <f t="shared" si="7"/>
        <v>5.3214285714285712</v>
      </c>
      <c r="AH11" s="1"/>
      <c r="AI11" s="10">
        <v>6.8</v>
      </c>
      <c r="AJ11" s="10">
        <v>6</v>
      </c>
      <c r="AK11" s="18">
        <f t="shared" si="8"/>
        <v>6.6</v>
      </c>
      <c r="AL11" s="18">
        <f t="shared" si="9"/>
        <v>5.9607142857142854</v>
      </c>
      <c r="AM11" s="2"/>
      <c r="AN11" s="10"/>
      <c r="AO11" s="10"/>
      <c r="AP11" s="10"/>
      <c r="AQ11" s="10"/>
      <c r="AR11" s="10"/>
      <c r="AS11" s="10"/>
      <c r="AT11" s="10"/>
      <c r="AU11" s="24">
        <f t="shared" si="10"/>
        <v>0</v>
      </c>
      <c r="AV11" s="25">
        <f t="shared" si="11"/>
        <v>0</v>
      </c>
      <c r="AW11" s="10"/>
      <c r="AX11" s="11">
        <f t="shared" si="12"/>
        <v>0</v>
      </c>
      <c r="AY11" s="1"/>
      <c r="AZ11" s="10"/>
      <c r="BA11" s="10"/>
      <c r="BB11" s="18">
        <f t="shared" si="13"/>
        <v>0</v>
      </c>
      <c r="BC11" s="18">
        <f t="shared" si="14"/>
        <v>0</v>
      </c>
      <c r="BD11" s="2"/>
      <c r="BE11" s="18">
        <f t="shared" si="15"/>
        <v>6.0607142857142859</v>
      </c>
      <c r="BF11" s="18">
        <f t="shared" si="16"/>
        <v>5.9607142857142854</v>
      </c>
      <c r="BG11" s="18"/>
      <c r="BH11" s="18">
        <f t="shared" si="17"/>
        <v>6.0107142857142861</v>
      </c>
      <c r="BI11">
        <f t="shared" si="18"/>
        <v>5</v>
      </c>
    </row>
    <row r="12" spans="1:61" ht="15">
      <c r="A12" s="32">
        <v>25</v>
      </c>
      <c r="B12" s="31" t="s">
        <v>119</v>
      </c>
      <c r="C12" s="50" t="s">
        <v>89</v>
      </c>
      <c r="D12" s="45" t="s">
        <v>53</v>
      </c>
      <c r="E12" s="49" t="s">
        <v>54</v>
      </c>
      <c r="F12" s="10">
        <v>5.3</v>
      </c>
      <c r="G12" s="10">
        <v>6.5</v>
      </c>
      <c r="H12" s="10">
        <v>6.3</v>
      </c>
      <c r="I12" s="10">
        <v>4.2</v>
      </c>
      <c r="J12" s="10">
        <v>5.3</v>
      </c>
      <c r="K12" s="10">
        <v>5</v>
      </c>
      <c r="L12" s="10">
        <v>5.5</v>
      </c>
      <c r="M12" s="24">
        <f t="shared" si="0"/>
        <v>38.1</v>
      </c>
      <c r="N12" s="25">
        <f t="shared" si="1"/>
        <v>5.4428571428571431</v>
      </c>
      <c r="O12" s="10">
        <v>6.2</v>
      </c>
      <c r="P12" s="11">
        <f t="shared" si="2"/>
        <v>5.6321428571428571</v>
      </c>
      <c r="Q12" s="1"/>
      <c r="R12" s="10">
        <v>6.5</v>
      </c>
      <c r="S12" s="10">
        <v>5.5</v>
      </c>
      <c r="T12" s="18">
        <f t="shared" si="3"/>
        <v>6.25</v>
      </c>
      <c r="U12" s="18">
        <f t="shared" si="4"/>
        <v>5.9410714285714281</v>
      </c>
      <c r="V12" s="2"/>
      <c r="W12" s="10">
        <v>5.2</v>
      </c>
      <c r="X12" s="10">
        <v>7.4</v>
      </c>
      <c r="Y12" s="10">
        <v>5.2</v>
      </c>
      <c r="Z12" s="10">
        <v>4</v>
      </c>
      <c r="AA12" s="10">
        <v>5.4</v>
      </c>
      <c r="AB12" s="10">
        <v>5.4</v>
      </c>
      <c r="AC12" s="10">
        <v>5.8</v>
      </c>
      <c r="AD12" s="24">
        <f t="shared" si="5"/>
        <v>38.4</v>
      </c>
      <c r="AE12" s="25">
        <f t="shared" si="6"/>
        <v>5.4857142857142858</v>
      </c>
      <c r="AF12" s="10">
        <v>4.8</v>
      </c>
      <c r="AG12" s="11">
        <f t="shared" si="7"/>
        <v>5.3142857142857141</v>
      </c>
      <c r="AH12" s="1"/>
      <c r="AI12" s="10">
        <v>6.9</v>
      </c>
      <c r="AJ12" s="10">
        <v>5.8</v>
      </c>
      <c r="AK12" s="18">
        <f t="shared" si="8"/>
        <v>6.6250000000000009</v>
      </c>
      <c r="AL12" s="18">
        <f t="shared" si="9"/>
        <v>5.9696428571428575</v>
      </c>
      <c r="AM12" s="2"/>
      <c r="AN12" s="10"/>
      <c r="AO12" s="10"/>
      <c r="AP12" s="10"/>
      <c r="AQ12" s="10"/>
      <c r="AR12" s="10"/>
      <c r="AS12" s="10"/>
      <c r="AT12" s="10"/>
      <c r="AU12" s="24">
        <f t="shared" si="10"/>
        <v>0</v>
      </c>
      <c r="AV12" s="25">
        <f t="shared" si="11"/>
        <v>0</v>
      </c>
      <c r="AW12" s="10"/>
      <c r="AX12" s="11">
        <f t="shared" si="12"/>
        <v>0</v>
      </c>
      <c r="AY12" s="1"/>
      <c r="AZ12" s="10"/>
      <c r="BA12" s="10"/>
      <c r="BB12" s="18">
        <f t="shared" si="13"/>
        <v>0</v>
      </c>
      <c r="BC12" s="18">
        <f t="shared" si="14"/>
        <v>0</v>
      </c>
      <c r="BD12" s="2"/>
      <c r="BE12" s="18">
        <f t="shared" si="15"/>
        <v>5.9410714285714281</v>
      </c>
      <c r="BF12" s="18">
        <f t="shared" si="16"/>
        <v>5.9696428571428575</v>
      </c>
      <c r="BG12" s="18"/>
      <c r="BH12" s="18">
        <f t="shared" si="17"/>
        <v>5.9553571428571423</v>
      </c>
      <c r="BI12">
        <f t="shared" si="18"/>
        <v>6</v>
      </c>
    </row>
    <row r="13" spans="1:61" ht="15">
      <c r="A13" s="32">
        <v>26</v>
      </c>
      <c r="B13" s="31" t="s">
        <v>120</v>
      </c>
      <c r="C13" s="50" t="s">
        <v>89</v>
      </c>
      <c r="D13" s="45" t="s">
        <v>53</v>
      </c>
      <c r="E13" s="49" t="s">
        <v>54</v>
      </c>
      <c r="F13" s="10">
        <v>5.2</v>
      </c>
      <c r="G13" s="10">
        <v>6</v>
      </c>
      <c r="H13" s="10">
        <v>5.3</v>
      </c>
      <c r="I13" s="10">
        <v>3</v>
      </c>
      <c r="J13" s="10">
        <v>4.5</v>
      </c>
      <c r="K13" s="10">
        <v>5.2</v>
      </c>
      <c r="L13" s="10">
        <v>3</v>
      </c>
      <c r="M13" s="24">
        <f t="shared" si="0"/>
        <v>32.200000000000003</v>
      </c>
      <c r="N13" s="25">
        <f t="shared" si="1"/>
        <v>4.6000000000000005</v>
      </c>
      <c r="O13" s="10">
        <v>5.7</v>
      </c>
      <c r="P13" s="11">
        <f t="shared" si="2"/>
        <v>4.875</v>
      </c>
      <c r="Q13" s="1"/>
      <c r="R13" s="10">
        <v>6.9</v>
      </c>
      <c r="S13" s="10">
        <v>5.3</v>
      </c>
      <c r="T13" s="18">
        <f t="shared" si="3"/>
        <v>6.5000000000000009</v>
      </c>
      <c r="U13" s="18">
        <f t="shared" si="4"/>
        <v>5.6875</v>
      </c>
      <c r="V13" s="2"/>
      <c r="W13" s="10">
        <v>5.4</v>
      </c>
      <c r="X13" s="10">
        <v>5.5</v>
      </c>
      <c r="Y13" s="10">
        <v>5.5</v>
      </c>
      <c r="Z13" s="10">
        <v>4</v>
      </c>
      <c r="AA13" s="10">
        <v>5</v>
      </c>
      <c r="AB13" s="10">
        <v>5</v>
      </c>
      <c r="AC13" s="10">
        <v>3</v>
      </c>
      <c r="AD13" s="24">
        <f t="shared" si="5"/>
        <v>33.4</v>
      </c>
      <c r="AE13" s="25">
        <f t="shared" si="6"/>
        <v>4.7714285714285714</v>
      </c>
      <c r="AF13" s="10">
        <v>4.8</v>
      </c>
      <c r="AG13" s="11">
        <f t="shared" si="7"/>
        <v>4.7785714285714285</v>
      </c>
      <c r="AH13" s="1"/>
      <c r="AI13" s="10">
        <v>6.5</v>
      </c>
      <c r="AJ13" s="10">
        <v>5</v>
      </c>
      <c r="AK13" s="18">
        <f t="shared" si="8"/>
        <v>6.125</v>
      </c>
      <c r="AL13" s="18">
        <f t="shared" si="9"/>
        <v>5.4517857142857142</v>
      </c>
      <c r="AM13" s="2"/>
      <c r="AN13" s="10"/>
      <c r="AO13" s="10"/>
      <c r="AP13" s="10"/>
      <c r="AQ13" s="10"/>
      <c r="AR13" s="10"/>
      <c r="AS13" s="10"/>
      <c r="AT13" s="10"/>
      <c r="AU13" s="24">
        <f t="shared" si="10"/>
        <v>0</v>
      </c>
      <c r="AV13" s="25">
        <f t="shared" si="11"/>
        <v>0</v>
      </c>
      <c r="AW13" s="10"/>
      <c r="AX13" s="11">
        <f t="shared" si="12"/>
        <v>0</v>
      </c>
      <c r="AY13" s="1"/>
      <c r="AZ13" s="10"/>
      <c r="BA13" s="10"/>
      <c r="BB13" s="18">
        <f t="shared" si="13"/>
        <v>0</v>
      </c>
      <c r="BC13" s="18">
        <f t="shared" si="14"/>
        <v>0</v>
      </c>
      <c r="BD13" s="2"/>
      <c r="BE13" s="18">
        <f t="shared" si="15"/>
        <v>5.6875</v>
      </c>
      <c r="BF13" s="18">
        <f t="shared" si="16"/>
        <v>5.4517857142857142</v>
      </c>
      <c r="BG13" s="18"/>
      <c r="BH13" s="18">
        <f t="shared" si="17"/>
        <v>5.5696428571428571</v>
      </c>
    </row>
    <row r="14" spans="1:61">
      <c r="A14" s="32">
        <v>12</v>
      </c>
      <c r="B14" s="31" t="s">
        <v>121</v>
      </c>
      <c r="C14" s="52" t="s">
        <v>74</v>
      </c>
      <c r="D14" s="45" t="s">
        <v>75</v>
      </c>
      <c r="E14" s="45" t="s">
        <v>76</v>
      </c>
      <c r="F14" s="10">
        <v>2</v>
      </c>
      <c r="G14" s="10">
        <v>5</v>
      </c>
      <c r="H14" s="10">
        <v>4.8</v>
      </c>
      <c r="I14" s="10">
        <v>2.7</v>
      </c>
      <c r="J14" s="10">
        <v>4.7</v>
      </c>
      <c r="K14" s="10">
        <v>4.8</v>
      </c>
      <c r="L14" s="10">
        <v>5.3</v>
      </c>
      <c r="M14" s="24">
        <f t="shared" si="0"/>
        <v>29.3</v>
      </c>
      <c r="N14" s="25">
        <f t="shared" si="1"/>
        <v>4.1857142857142859</v>
      </c>
      <c r="O14" s="10">
        <v>5</v>
      </c>
      <c r="P14" s="11">
        <f t="shared" si="2"/>
        <v>4.3892857142857142</v>
      </c>
      <c r="Q14" s="1"/>
      <c r="R14" s="10">
        <v>6</v>
      </c>
      <c r="S14" s="10">
        <v>4.9000000000000004</v>
      </c>
      <c r="T14" s="18">
        <f t="shared" si="3"/>
        <v>5.7249999999999996</v>
      </c>
      <c r="U14" s="18">
        <f t="shared" si="4"/>
        <v>5.0571428571428569</v>
      </c>
      <c r="V14" s="2"/>
      <c r="W14" s="10">
        <v>1.5</v>
      </c>
      <c r="X14" s="10">
        <v>5.6</v>
      </c>
      <c r="Y14" s="10">
        <v>4.5</v>
      </c>
      <c r="Z14" s="10">
        <v>1</v>
      </c>
      <c r="AA14" s="10">
        <v>5</v>
      </c>
      <c r="AB14" s="10">
        <v>3</v>
      </c>
      <c r="AC14" s="10">
        <v>5.2</v>
      </c>
      <c r="AD14" s="24">
        <f t="shared" si="5"/>
        <v>25.8</v>
      </c>
      <c r="AE14" s="25">
        <f t="shared" si="6"/>
        <v>3.6857142857142859</v>
      </c>
      <c r="AF14" s="10">
        <v>4.9000000000000004</v>
      </c>
      <c r="AG14" s="11">
        <f t="shared" si="7"/>
        <v>3.9892857142857143</v>
      </c>
      <c r="AH14" s="1"/>
      <c r="AI14" s="10">
        <v>6.5</v>
      </c>
      <c r="AJ14" s="10">
        <v>5.7</v>
      </c>
      <c r="AK14" s="18">
        <f t="shared" si="8"/>
        <v>6.3</v>
      </c>
      <c r="AL14" s="18">
        <f t="shared" si="9"/>
        <v>5.1446428571428573</v>
      </c>
      <c r="AM14" s="2"/>
      <c r="AN14" s="10"/>
      <c r="AO14" s="10"/>
      <c r="AP14" s="10"/>
      <c r="AQ14" s="10"/>
      <c r="AR14" s="10"/>
      <c r="AS14" s="10"/>
      <c r="AT14" s="10"/>
      <c r="AU14" s="24">
        <f t="shared" si="10"/>
        <v>0</v>
      </c>
      <c r="AV14" s="25">
        <f t="shared" si="11"/>
        <v>0</v>
      </c>
      <c r="AW14" s="10"/>
      <c r="AX14" s="11">
        <f t="shared" si="12"/>
        <v>0</v>
      </c>
      <c r="AY14" s="1"/>
      <c r="AZ14" s="10"/>
      <c r="BA14" s="10"/>
      <c r="BB14" s="18">
        <f t="shared" si="13"/>
        <v>0</v>
      </c>
      <c r="BC14" s="18">
        <f t="shared" si="14"/>
        <v>0</v>
      </c>
      <c r="BD14" s="2"/>
      <c r="BE14" s="18">
        <f t="shared" si="15"/>
        <v>5.0571428571428569</v>
      </c>
      <c r="BF14" s="18">
        <f t="shared" si="16"/>
        <v>5.1446428571428573</v>
      </c>
      <c r="BG14" s="18"/>
      <c r="BH14" s="18">
        <f t="shared" si="17"/>
        <v>5.1008928571428571</v>
      </c>
    </row>
    <row r="15" spans="1:61" ht="15">
      <c r="A15" s="32">
        <v>56</v>
      </c>
      <c r="B15" s="31" t="s">
        <v>122</v>
      </c>
      <c r="C15" s="45" t="s">
        <v>101</v>
      </c>
      <c r="D15" s="45" t="s">
        <v>102</v>
      </c>
      <c r="E15" s="51" t="s">
        <v>67</v>
      </c>
      <c r="F15" s="10"/>
      <c r="G15" s="10"/>
      <c r="H15" s="10"/>
      <c r="I15" s="10"/>
      <c r="J15" s="10"/>
      <c r="K15" s="10"/>
      <c r="L15" s="10"/>
      <c r="M15" s="24">
        <f t="shared" si="0"/>
        <v>0</v>
      </c>
      <c r="N15" s="25">
        <f t="shared" si="1"/>
        <v>0</v>
      </c>
      <c r="O15" s="10"/>
      <c r="P15" s="11">
        <f t="shared" si="2"/>
        <v>0</v>
      </c>
      <c r="Q15" s="1"/>
      <c r="R15" s="10"/>
      <c r="S15" s="10"/>
      <c r="T15" s="18">
        <f t="shared" si="3"/>
        <v>0</v>
      </c>
      <c r="U15" s="18">
        <f t="shared" si="4"/>
        <v>0</v>
      </c>
      <c r="V15" s="2"/>
      <c r="W15" s="10"/>
      <c r="X15" s="10"/>
      <c r="Y15" s="10"/>
      <c r="Z15" s="10"/>
      <c r="AA15" s="10"/>
      <c r="AB15" s="10"/>
      <c r="AC15" s="10"/>
      <c r="AD15" s="24">
        <f t="shared" si="5"/>
        <v>0</v>
      </c>
      <c r="AE15" s="25">
        <f t="shared" si="6"/>
        <v>0</v>
      </c>
      <c r="AF15" s="10"/>
      <c r="AG15" s="11">
        <f t="shared" si="7"/>
        <v>0</v>
      </c>
      <c r="AH15" s="1"/>
      <c r="AI15" s="10"/>
      <c r="AJ15" s="10"/>
      <c r="AK15" s="18">
        <f t="shared" si="8"/>
        <v>0</v>
      </c>
      <c r="AL15" s="18">
        <f t="shared" si="9"/>
        <v>0</v>
      </c>
      <c r="AM15" s="2"/>
      <c r="AN15" s="10"/>
      <c r="AO15" s="10"/>
      <c r="AP15" s="10"/>
      <c r="AQ15" s="10"/>
      <c r="AR15" s="10"/>
      <c r="AS15" s="10"/>
      <c r="AT15" s="10"/>
      <c r="AU15" s="24">
        <f t="shared" si="10"/>
        <v>0</v>
      </c>
      <c r="AV15" s="25">
        <f t="shared" si="11"/>
        <v>0</v>
      </c>
      <c r="AW15" s="10"/>
      <c r="AX15" s="11">
        <f t="shared" si="12"/>
        <v>0</v>
      </c>
      <c r="AY15" s="1"/>
      <c r="AZ15" s="10"/>
      <c r="BA15" s="10"/>
      <c r="BB15" s="18">
        <f t="shared" si="13"/>
        <v>0</v>
      </c>
      <c r="BC15" s="18">
        <f t="shared" si="14"/>
        <v>0</v>
      </c>
      <c r="BD15" s="2"/>
      <c r="BE15" s="18">
        <f t="shared" si="15"/>
        <v>0</v>
      </c>
      <c r="BF15" s="18">
        <f t="shared" si="16"/>
        <v>0</v>
      </c>
      <c r="BG15" s="18"/>
      <c r="BH15" s="18">
        <f t="shared" si="17"/>
        <v>0</v>
      </c>
      <c r="BI15" t="s">
        <v>123</v>
      </c>
    </row>
  </sheetData>
  <sortState ref="A7:BI15">
    <sortCondition descending="1" ref="BH7:BH15"/>
  </sortState>
  <mergeCells count="10">
    <mergeCell ref="AZ4:BB4"/>
    <mergeCell ref="BE4:BG4"/>
    <mergeCell ref="H1:L1"/>
    <mergeCell ref="Y1:AE1"/>
    <mergeCell ref="AP1:AV1"/>
    <mergeCell ref="F4:P4"/>
    <mergeCell ref="R4:T4"/>
    <mergeCell ref="W4:AG4"/>
    <mergeCell ref="AI4:AK4"/>
    <mergeCell ref="AN4:AX4"/>
  </mergeCells>
  <pageMargins left="0.75" right="0.75" top="1" bottom="1" header="0.5" footer="0.5"/>
  <pageSetup paperSize="9" orientation="landscape" horizontalDpi="300" verticalDpi="300" r:id="rId1"/>
  <headerFooter alignWithMargins="0">
    <oddFooter>&amp;L&amp;A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16"/>
  <sheetViews>
    <sheetView workbookViewId="0">
      <pane xSplit="5" ySplit="6" topLeftCell="F7" activePane="bottomRight" state="frozen"/>
      <selection pane="bottomLeft" activeCell="A7" sqref="A7"/>
      <selection pane="topRight" activeCell="F1" sqref="F1"/>
      <selection pane="bottomRight" activeCell="F7" sqref="F7"/>
    </sheetView>
  </sheetViews>
  <sheetFormatPr defaultRowHeight="12.75"/>
  <cols>
    <col min="1" max="1" width="5.5703125" customWidth="1"/>
    <col min="2" max="2" width="19" customWidth="1"/>
    <col min="3" max="3" width="14.5703125" customWidth="1"/>
    <col min="4" max="4" width="16" customWidth="1"/>
    <col min="5" max="5" width="17" customWidth="1"/>
    <col min="6" max="17" width="5.7109375" customWidth="1"/>
    <col min="18" max="18" width="3.140625" customWidth="1"/>
    <col min="19" max="21" width="5.7109375" customWidth="1"/>
    <col min="22" max="22" width="6.7109375" customWidth="1"/>
    <col min="23" max="23" width="3.140625" customWidth="1"/>
    <col min="24" max="35" width="5.7109375" customWidth="1"/>
    <col min="36" max="36" width="3.140625" customWidth="1"/>
    <col min="37" max="39" width="5.7109375" customWidth="1"/>
    <col min="40" max="40" width="6.7109375" customWidth="1"/>
    <col min="41" max="41" width="3.140625" customWidth="1"/>
    <col min="42" max="53" width="5.7109375" customWidth="1"/>
    <col min="54" max="54" width="3.140625" customWidth="1"/>
    <col min="55" max="57" width="5.7109375" customWidth="1"/>
    <col min="58" max="58" width="6.7109375" customWidth="1"/>
    <col min="59" max="59" width="3.140625" customWidth="1"/>
    <col min="60" max="63" width="8.7109375" customWidth="1"/>
    <col min="64" max="64" width="11.5703125" customWidth="1"/>
  </cols>
  <sheetData>
    <row r="1" spans="1:64">
      <c r="A1" t="s">
        <v>0</v>
      </c>
      <c r="D1" t="s">
        <v>1</v>
      </c>
      <c r="E1" s="19" t="s">
        <v>2</v>
      </c>
      <c r="F1" s="86" t="s">
        <v>1</v>
      </c>
      <c r="G1" s="86"/>
      <c r="H1" s="89" t="str">
        <f>E1</f>
        <v>Chris Wicks</v>
      </c>
      <c r="I1" s="89"/>
      <c r="J1" s="89"/>
      <c r="K1" s="89"/>
      <c r="L1" s="89"/>
      <c r="M1" s="89"/>
      <c r="N1" s="86"/>
      <c r="O1" s="86"/>
      <c r="R1" s="1"/>
      <c r="W1" s="2"/>
      <c r="X1" t="s">
        <v>3</v>
      </c>
      <c r="Z1" s="89" t="str">
        <f>E2</f>
        <v>Jenny Scott</v>
      </c>
      <c r="AA1" s="89"/>
      <c r="AB1" s="89"/>
      <c r="AC1" s="89"/>
      <c r="AD1" s="89"/>
      <c r="AE1" s="89"/>
      <c r="AF1" s="89"/>
      <c r="AG1" s="89"/>
      <c r="AJ1" s="1"/>
      <c r="AO1" s="2"/>
      <c r="AP1" t="s">
        <v>4</v>
      </c>
      <c r="AR1" s="89">
        <f>E3</f>
        <v>0</v>
      </c>
      <c r="AS1" s="89"/>
      <c r="AT1" s="89"/>
      <c r="AU1" s="89"/>
      <c r="AV1" s="89"/>
      <c r="AW1" s="89"/>
      <c r="AX1" s="89"/>
      <c r="AY1" s="89"/>
      <c r="BB1" s="1"/>
      <c r="BG1" s="2"/>
      <c r="BL1" s="4">
        <f ca="1">NOW()</f>
        <v>42374.372500810183</v>
      </c>
    </row>
    <row r="2" spans="1:64">
      <c r="A2" s="5" t="s">
        <v>5</v>
      </c>
      <c r="D2" t="s">
        <v>3</v>
      </c>
      <c r="E2" s="19" t="s">
        <v>124</v>
      </c>
      <c r="R2" s="1"/>
      <c r="W2" s="2"/>
      <c r="AJ2" s="1"/>
      <c r="AO2" s="2"/>
      <c r="BB2" s="1"/>
      <c r="BG2" s="2"/>
      <c r="BL2" s="6">
        <f ca="1">NOW()</f>
        <v>42374.372500810183</v>
      </c>
    </row>
    <row r="3" spans="1:64">
      <c r="A3" t="s">
        <v>125</v>
      </c>
      <c r="C3" t="s">
        <v>126</v>
      </c>
      <c r="D3" t="s">
        <v>4</v>
      </c>
      <c r="R3" s="1"/>
      <c r="W3" s="2"/>
      <c r="AJ3" s="1"/>
      <c r="AO3" s="2"/>
      <c r="BB3" s="1"/>
      <c r="BG3" s="2"/>
    </row>
    <row r="4" spans="1:64">
      <c r="F4" s="90" t="s">
        <v>10</v>
      </c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7"/>
      <c r="S4" s="90" t="s">
        <v>12</v>
      </c>
      <c r="T4" s="90"/>
      <c r="U4" s="90"/>
      <c r="V4" s="85" t="s">
        <v>15</v>
      </c>
      <c r="W4" s="2"/>
      <c r="X4" s="90" t="s">
        <v>10</v>
      </c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7"/>
      <c r="AK4" s="90" t="s">
        <v>12</v>
      </c>
      <c r="AL4" s="90"/>
      <c r="AM4" s="90"/>
      <c r="AN4" s="85" t="s">
        <v>15</v>
      </c>
      <c r="AO4" s="2"/>
      <c r="AP4" s="90" t="s">
        <v>10</v>
      </c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7"/>
      <c r="BC4" s="90" t="s">
        <v>12</v>
      </c>
      <c r="BD4" s="90"/>
      <c r="BE4" s="90"/>
      <c r="BF4" s="85" t="s">
        <v>15</v>
      </c>
      <c r="BG4" s="2"/>
      <c r="BH4" s="90" t="s">
        <v>16</v>
      </c>
      <c r="BI4" s="90"/>
      <c r="BJ4" s="90"/>
      <c r="BK4" s="85" t="s">
        <v>59</v>
      </c>
    </row>
    <row r="5" spans="1:64" s="22" customFormat="1">
      <c r="A5" s="85" t="s">
        <v>19</v>
      </c>
      <c r="B5" s="85" t="s">
        <v>20</v>
      </c>
      <c r="C5" s="85" t="s">
        <v>21</v>
      </c>
      <c r="D5" s="85" t="s">
        <v>22</v>
      </c>
      <c r="E5" s="85" t="s">
        <v>23</v>
      </c>
      <c r="F5" s="85" t="s">
        <v>24</v>
      </c>
      <c r="G5" s="85" t="s">
        <v>62</v>
      </c>
      <c r="H5" s="85" t="s">
        <v>127</v>
      </c>
      <c r="I5" s="85" t="s">
        <v>128</v>
      </c>
      <c r="J5" s="85" t="s">
        <v>129</v>
      </c>
      <c r="K5" s="85" t="s">
        <v>130</v>
      </c>
      <c r="L5" s="85" t="s">
        <v>131</v>
      </c>
      <c r="M5" s="85" t="s">
        <v>132</v>
      </c>
      <c r="N5" s="85" t="s">
        <v>32</v>
      </c>
      <c r="O5" s="85" t="s">
        <v>33</v>
      </c>
      <c r="P5" s="85" t="s">
        <v>21</v>
      </c>
      <c r="Q5" s="85" t="s">
        <v>34</v>
      </c>
      <c r="R5" s="7"/>
      <c r="S5" s="85" t="s">
        <v>41</v>
      </c>
      <c r="T5" s="85" t="s">
        <v>42</v>
      </c>
      <c r="U5" s="85" t="s">
        <v>34</v>
      </c>
      <c r="V5" s="85" t="s">
        <v>45</v>
      </c>
      <c r="W5" s="8"/>
      <c r="X5" s="85" t="s">
        <v>24</v>
      </c>
      <c r="Y5" s="85" t="s">
        <v>62</v>
      </c>
      <c r="Z5" s="85" t="s">
        <v>127</v>
      </c>
      <c r="AA5" s="85" t="s">
        <v>128</v>
      </c>
      <c r="AB5" s="85" t="s">
        <v>129</v>
      </c>
      <c r="AC5" s="85" t="s">
        <v>130</v>
      </c>
      <c r="AD5" s="85" t="s">
        <v>131</v>
      </c>
      <c r="AE5" s="85" t="s">
        <v>132</v>
      </c>
      <c r="AF5" s="85" t="s">
        <v>32</v>
      </c>
      <c r="AG5" s="85" t="s">
        <v>33</v>
      </c>
      <c r="AH5" s="85" t="s">
        <v>21</v>
      </c>
      <c r="AI5" s="85" t="s">
        <v>34</v>
      </c>
      <c r="AJ5" s="7"/>
      <c r="AK5" s="85" t="s">
        <v>41</v>
      </c>
      <c r="AL5" s="85" t="s">
        <v>42</v>
      </c>
      <c r="AM5" s="85" t="s">
        <v>34</v>
      </c>
      <c r="AN5" s="85" t="s">
        <v>45</v>
      </c>
      <c r="AO5" s="8"/>
      <c r="AP5" s="85" t="s">
        <v>24</v>
      </c>
      <c r="AQ5" s="85" t="s">
        <v>62</v>
      </c>
      <c r="AR5" s="85" t="s">
        <v>127</v>
      </c>
      <c r="AS5" s="85" t="s">
        <v>128</v>
      </c>
      <c r="AT5" s="85" t="s">
        <v>129</v>
      </c>
      <c r="AU5" s="85" t="s">
        <v>130</v>
      </c>
      <c r="AV5" s="85" t="s">
        <v>131</v>
      </c>
      <c r="AW5" s="85" t="s">
        <v>132</v>
      </c>
      <c r="AX5" s="85" t="s">
        <v>32</v>
      </c>
      <c r="AY5" s="85" t="s">
        <v>33</v>
      </c>
      <c r="AZ5" s="85" t="s">
        <v>21</v>
      </c>
      <c r="BA5" s="85" t="s">
        <v>34</v>
      </c>
      <c r="BB5" s="7"/>
      <c r="BC5" s="85" t="s">
        <v>41</v>
      </c>
      <c r="BD5" s="85" t="s">
        <v>42</v>
      </c>
      <c r="BE5" s="85" t="s">
        <v>34</v>
      </c>
      <c r="BF5" s="85" t="s">
        <v>45</v>
      </c>
      <c r="BG5" s="8"/>
      <c r="BH5" s="85" t="s">
        <v>46</v>
      </c>
      <c r="BI5" s="85" t="s">
        <v>47</v>
      </c>
      <c r="BJ5" s="85" t="s">
        <v>48</v>
      </c>
      <c r="BK5" s="85" t="s">
        <v>34</v>
      </c>
      <c r="BL5" s="85" t="s">
        <v>50</v>
      </c>
    </row>
    <row r="6" spans="1:64">
      <c r="R6" s="1"/>
      <c r="W6" s="2"/>
      <c r="AJ6" s="1"/>
      <c r="AO6" s="2"/>
      <c r="BB6" s="1"/>
      <c r="BG6" s="2"/>
    </row>
    <row r="7" spans="1:64">
      <c r="A7" s="34">
        <v>16</v>
      </c>
      <c r="B7" s="80" t="s">
        <v>133</v>
      </c>
      <c r="C7" s="34" t="s">
        <v>115</v>
      </c>
      <c r="D7" s="34" t="s">
        <v>75</v>
      </c>
      <c r="E7" s="84" t="s">
        <v>76</v>
      </c>
      <c r="F7" s="10">
        <v>2.8</v>
      </c>
      <c r="G7" s="10">
        <v>4</v>
      </c>
      <c r="H7" s="10">
        <v>5</v>
      </c>
      <c r="I7" s="10">
        <v>6</v>
      </c>
      <c r="J7" s="10">
        <v>5.5</v>
      </c>
      <c r="K7" s="10">
        <v>5.2</v>
      </c>
      <c r="L7" s="10">
        <v>6.5</v>
      </c>
      <c r="M7" s="10">
        <v>5.0999999999999996</v>
      </c>
      <c r="N7" s="24">
        <f t="shared" ref="N7:N16" si="0">SUM(F7:M7)</f>
        <v>40.1</v>
      </c>
      <c r="O7" s="25">
        <f t="shared" ref="O7:O16" si="1">N7/8</f>
        <v>5.0125000000000002</v>
      </c>
      <c r="P7" s="10">
        <v>6</v>
      </c>
      <c r="Q7" s="11">
        <f t="shared" ref="Q7:Q16" si="2">(O7*0.75)+(P7*0.25)</f>
        <v>5.2593750000000004</v>
      </c>
      <c r="R7" s="1"/>
      <c r="S7" s="10">
        <v>7.7</v>
      </c>
      <c r="T7" s="10">
        <v>6.3</v>
      </c>
      <c r="U7" s="18">
        <f t="shared" ref="U7:U16" si="3">(S7*0.75)+(T7*0.25)</f>
        <v>7.3500000000000005</v>
      </c>
      <c r="V7" s="18">
        <f t="shared" ref="V7:V16" si="4">(Q7+U7)/2</f>
        <v>6.3046875</v>
      </c>
      <c r="W7" s="2"/>
      <c r="X7" s="10">
        <v>5.8</v>
      </c>
      <c r="Y7" s="10">
        <v>7</v>
      </c>
      <c r="Z7" s="10">
        <v>6</v>
      </c>
      <c r="AA7" s="10">
        <v>7</v>
      </c>
      <c r="AB7" s="10">
        <v>5</v>
      </c>
      <c r="AC7" s="10">
        <v>6</v>
      </c>
      <c r="AD7" s="10">
        <v>6.2</v>
      </c>
      <c r="AE7" s="10">
        <v>6.5</v>
      </c>
      <c r="AF7" s="24">
        <f t="shared" ref="AF7:AF16" si="5">SUM(X7:AE7)</f>
        <v>49.5</v>
      </c>
      <c r="AG7" s="25">
        <f t="shared" ref="AG7:AG16" si="6">AF7/8</f>
        <v>6.1875</v>
      </c>
      <c r="AH7" s="10">
        <v>5.8</v>
      </c>
      <c r="AI7" s="11">
        <f t="shared" ref="AI7:AI16" si="7">(AG7*0.75)+(AH7*0.25)</f>
        <v>6.0906250000000002</v>
      </c>
      <c r="AJ7" s="1"/>
      <c r="AK7" s="10">
        <v>7.3</v>
      </c>
      <c r="AL7" s="10">
        <v>6.8</v>
      </c>
      <c r="AM7" s="18">
        <f t="shared" ref="AM7:AM16" si="8">(AK7*0.75)+(AL7*0.25)</f>
        <v>7.1749999999999998</v>
      </c>
      <c r="AN7" s="18">
        <f t="shared" ref="AN7:AN16" si="9">(AI7+AM7)/2</f>
        <v>6.6328125</v>
      </c>
      <c r="AO7" s="2"/>
      <c r="AP7" s="10"/>
      <c r="AQ7" s="10"/>
      <c r="AR7" s="10"/>
      <c r="AS7" s="10"/>
      <c r="AT7" s="10"/>
      <c r="AU7" s="10"/>
      <c r="AV7" s="10"/>
      <c r="AW7" s="10"/>
      <c r="AX7" s="24">
        <f t="shared" ref="AX7:AX16" si="10">SUM(AP7:AW7)</f>
        <v>0</v>
      </c>
      <c r="AY7" s="25">
        <f t="shared" ref="AY7:AY16" si="11">AX7/8</f>
        <v>0</v>
      </c>
      <c r="AZ7" s="10"/>
      <c r="BA7" s="11">
        <f t="shared" ref="BA7:BA16" si="12">(AY7*0.75)+(AZ7*0.25)</f>
        <v>0</v>
      </c>
      <c r="BB7" s="1"/>
      <c r="BC7" s="10"/>
      <c r="BD7" s="10"/>
      <c r="BE7" s="18">
        <f t="shared" ref="BE7:BE16" si="13">(BC7*0.75)+(BD7*0.25)</f>
        <v>0</v>
      </c>
      <c r="BF7" s="18">
        <f t="shared" ref="BF7:BF16" si="14">(BA7+BE7)/2</f>
        <v>0</v>
      </c>
      <c r="BG7" s="2"/>
      <c r="BH7" s="18">
        <f t="shared" ref="BH7:BH16" si="15">V7</f>
        <v>6.3046875</v>
      </c>
      <c r="BI7" s="18">
        <f t="shared" ref="BI7:BI16" si="16">AN7</f>
        <v>6.6328125</v>
      </c>
      <c r="BJ7" s="18"/>
      <c r="BK7" s="18">
        <f t="shared" ref="BK7:BK16" si="17">AVERAGE(BH7:BJ7)</f>
        <v>6.46875</v>
      </c>
      <c r="BL7">
        <f t="shared" ref="BL7:BL16" si="18">RANK(BK7,BK$7:BK$16)</f>
        <v>1</v>
      </c>
    </row>
    <row r="8" spans="1:64" ht="14.25">
      <c r="A8" s="34">
        <v>40</v>
      </c>
      <c r="B8" s="80" t="s">
        <v>134</v>
      </c>
      <c r="C8" s="34" t="s">
        <v>89</v>
      </c>
      <c r="D8" s="34" t="s">
        <v>135</v>
      </c>
      <c r="E8" s="81" t="s">
        <v>91</v>
      </c>
      <c r="F8" s="10">
        <v>5</v>
      </c>
      <c r="G8" s="10">
        <v>6</v>
      </c>
      <c r="H8" s="10">
        <v>4.5</v>
      </c>
      <c r="I8" s="10">
        <v>6</v>
      </c>
      <c r="J8" s="10">
        <v>6.5</v>
      </c>
      <c r="K8" s="10">
        <v>6.5</v>
      </c>
      <c r="L8" s="10">
        <v>5.5</v>
      </c>
      <c r="M8" s="10">
        <v>4.8</v>
      </c>
      <c r="N8" s="24">
        <f t="shared" si="0"/>
        <v>44.8</v>
      </c>
      <c r="O8" s="25">
        <f t="shared" si="1"/>
        <v>5.6</v>
      </c>
      <c r="P8" s="10">
        <v>6.5</v>
      </c>
      <c r="Q8" s="11">
        <f t="shared" si="2"/>
        <v>5.8249999999999993</v>
      </c>
      <c r="R8" s="1"/>
      <c r="S8" s="10">
        <v>7.2</v>
      </c>
      <c r="T8" s="10">
        <v>6.2</v>
      </c>
      <c r="U8" s="18">
        <f t="shared" si="3"/>
        <v>6.95</v>
      </c>
      <c r="V8" s="18">
        <f t="shared" si="4"/>
        <v>6.3874999999999993</v>
      </c>
      <c r="W8" s="2"/>
      <c r="X8" s="10">
        <v>5.2</v>
      </c>
      <c r="Y8" s="10">
        <v>6</v>
      </c>
      <c r="Z8" s="10">
        <v>5</v>
      </c>
      <c r="AA8" s="10">
        <v>6</v>
      </c>
      <c r="AB8" s="10">
        <v>6</v>
      </c>
      <c r="AC8" s="10">
        <v>5.5</v>
      </c>
      <c r="AD8" s="10">
        <v>5.8</v>
      </c>
      <c r="AE8" s="10">
        <v>7</v>
      </c>
      <c r="AF8" s="24">
        <f t="shared" si="5"/>
        <v>46.5</v>
      </c>
      <c r="AG8" s="25">
        <f t="shared" si="6"/>
        <v>5.8125</v>
      </c>
      <c r="AH8" s="10">
        <v>5</v>
      </c>
      <c r="AI8" s="11">
        <f t="shared" si="7"/>
        <v>5.609375</v>
      </c>
      <c r="AJ8" s="1"/>
      <c r="AK8" s="10">
        <v>7.1</v>
      </c>
      <c r="AL8" s="10">
        <v>7.2</v>
      </c>
      <c r="AM8" s="18">
        <f t="shared" si="8"/>
        <v>7.1249999999999991</v>
      </c>
      <c r="AN8" s="18">
        <f t="shared" si="9"/>
        <v>6.3671875</v>
      </c>
      <c r="AO8" s="2"/>
      <c r="AP8" s="10"/>
      <c r="AQ8" s="10"/>
      <c r="AR8" s="10"/>
      <c r="AS8" s="10"/>
      <c r="AT8" s="10"/>
      <c r="AU8" s="10"/>
      <c r="AV8" s="10"/>
      <c r="AW8" s="10"/>
      <c r="AX8" s="24">
        <f t="shared" si="10"/>
        <v>0</v>
      </c>
      <c r="AY8" s="25">
        <f t="shared" si="11"/>
        <v>0</v>
      </c>
      <c r="AZ8" s="10"/>
      <c r="BA8" s="11">
        <f t="shared" si="12"/>
        <v>0</v>
      </c>
      <c r="BB8" s="1"/>
      <c r="BC8" s="10"/>
      <c r="BD8" s="10"/>
      <c r="BE8" s="18">
        <f t="shared" si="13"/>
        <v>0</v>
      </c>
      <c r="BF8" s="18">
        <f t="shared" si="14"/>
        <v>0</v>
      </c>
      <c r="BG8" s="2"/>
      <c r="BH8" s="18">
        <f t="shared" si="15"/>
        <v>6.3874999999999993</v>
      </c>
      <c r="BI8" s="18">
        <f t="shared" si="16"/>
        <v>6.3671875</v>
      </c>
      <c r="BJ8" s="18"/>
      <c r="BK8" s="18">
        <f t="shared" si="17"/>
        <v>6.3773437499999996</v>
      </c>
      <c r="BL8">
        <f t="shared" si="18"/>
        <v>2</v>
      </c>
    </row>
    <row r="9" spans="1:64" ht="14.25">
      <c r="A9" s="34">
        <v>39</v>
      </c>
      <c r="B9" s="80" t="s">
        <v>136</v>
      </c>
      <c r="C9" s="34" t="s">
        <v>52</v>
      </c>
      <c r="D9" s="34" t="s">
        <v>137</v>
      </c>
      <c r="E9" s="81" t="s">
        <v>91</v>
      </c>
      <c r="F9" s="10">
        <v>4.8</v>
      </c>
      <c r="G9" s="10">
        <v>5.5</v>
      </c>
      <c r="H9" s="10">
        <v>4.8</v>
      </c>
      <c r="I9" s="10">
        <v>6</v>
      </c>
      <c r="J9" s="10">
        <v>6</v>
      </c>
      <c r="K9" s="10">
        <v>5.8</v>
      </c>
      <c r="L9" s="10">
        <v>6.5</v>
      </c>
      <c r="M9" s="10">
        <v>5</v>
      </c>
      <c r="N9" s="24">
        <f t="shared" si="0"/>
        <v>44.4</v>
      </c>
      <c r="O9" s="25">
        <f t="shared" si="1"/>
        <v>5.55</v>
      </c>
      <c r="P9" s="10">
        <v>6</v>
      </c>
      <c r="Q9" s="11">
        <f t="shared" si="2"/>
        <v>5.6624999999999996</v>
      </c>
      <c r="R9" s="1"/>
      <c r="S9" s="10">
        <v>6.7</v>
      </c>
      <c r="T9" s="10">
        <v>5.4</v>
      </c>
      <c r="U9" s="18">
        <f t="shared" si="3"/>
        <v>6.375</v>
      </c>
      <c r="V9" s="18">
        <f t="shared" si="4"/>
        <v>6.0187499999999998</v>
      </c>
      <c r="W9" s="2"/>
      <c r="X9" s="10">
        <v>5</v>
      </c>
      <c r="Y9" s="10">
        <v>6.5</v>
      </c>
      <c r="Z9" s="10">
        <v>5.2</v>
      </c>
      <c r="AA9" s="10">
        <v>5.5</v>
      </c>
      <c r="AB9" s="10">
        <v>5.5</v>
      </c>
      <c r="AC9" s="10">
        <v>6</v>
      </c>
      <c r="AD9" s="10">
        <v>7.5</v>
      </c>
      <c r="AE9" s="10">
        <v>6.2</v>
      </c>
      <c r="AF9" s="24">
        <f t="shared" si="5"/>
        <v>47.400000000000006</v>
      </c>
      <c r="AG9" s="25">
        <f t="shared" si="6"/>
        <v>5.9250000000000007</v>
      </c>
      <c r="AH9" s="10">
        <v>7</v>
      </c>
      <c r="AI9" s="11">
        <f t="shared" si="7"/>
        <v>6.1937500000000005</v>
      </c>
      <c r="AJ9" s="1"/>
      <c r="AK9" s="10">
        <v>7</v>
      </c>
      <c r="AL9" s="10">
        <v>6.5</v>
      </c>
      <c r="AM9" s="18">
        <f t="shared" si="8"/>
        <v>6.875</v>
      </c>
      <c r="AN9" s="18">
        <f t="shared" si="9"/>
        <v>6.5343750000000007</v>
      </c>
      <c r="AO9" s="2"/>
      <c r="AP9" s="10"/>
      <c r="AQ9" s="10"/>
      <c r="AR9" s="10"/>
      <c r="AS9" s="10"/>
      <c r="AT9" s="10"/>
      <c r="AU9" s="10"/>
      <c r="AV9" s="10"/>
      <c r="AW9" s="10"/>
      <c r="AX9" s="24">
        <f t="shared" si="10"/>
        <v>0</v>
      </c>
      <c r="AY9" s="25">
        <f t="shared" si="11"/>
        <v>0</v>
      </c>
      <c r="AZ9" s="10"/>
      <c r="BA9" s="11">
        <f t="shared" si="12"/>
        <v>0</v>
      </c>
      <c r="BB9" s="1"/>
      <c r="BC9" s="10"/>
      <c r="BD9" s="10"/>
      <c r="BE9" s="18">
        <f t="shared" si="13"/>
        <v>0</v>
      </c>
      <c r="BF9" s="18">
        <f t="shared" si="14"/>
        <v>0</v>
      </c>
      <c r="BG9" s="2"/>
      <c r="BH9" s="18">
        <f t="shared" si="15"/>
        <v>6.0187499999999998</v>
      </c>
      <c r="BI9" s="18">
        <f t="shared" si="16"/>
        <v>6.5343750000000007</v>
      </c>
      <c r="BJ9" s="18"/>
      <c r="BK9" s="18">
        <f t="shared" si="17"/>
        <v>6.2765625000000007</v>
      </c>
      <c r="BL9">
        <f t="shared" si="18"/>
        <v>3</v>
      </c>
    </row>
    <row r="10" spans="1:64" ht="14.25">
      <c r="A10" s="34">
        <v>37</v>
      </c>
      <c r="B10" s="80" t="s">
        <v>138</v>
      </c>
      <c r="C10" s="34" t="s">
        <v>89</v>
      </c>
      <c r="D10" s="34" t="s">
        <v>98</v>
      </c>
      <c r="E10" s="81" t="s">
        <v>91</v>
      </c>
      <c r="F10" s="10">
        <v>4</v>
      </c>
      <c r="G10" s="10">
        <v>5</v>
      </c>
      <c r="H10" s="10">
        <v>4.5</v>
      </c>
      <c r="I10" s="10">
        <v>5.5</v>
      </c>
      <c r="J10" s="10">
        <v>6</v>
      </c>
      <c r="K10" s="10">
        <v>5.5</v>
      </c>
      <c r="L10" s="10">
        <v>5</v>
      </c>
      <c r="M10" s="10">
        <v>0</v>
      </c>
      <c r="N10" s="24">
        <f t="shared" si="0"/>
        <v>35.5</v>
      </c>
      <c r="O10" s="25">
        <f t="shared" si="1"/>
        <v>4.4375</v>
      </c>
      <c r="P10" s="10">
        <v>5</v>
      </c>
      <c r="Q10" s="11">
        <f t="shared" si="2"/>
        <v>4.578125</v>
      </c>
      <c r="R10" s="1"/>
      <c r="S10" s="10">
        <v>6.8</v>
      </c>
      <c r="T10" s="10">
        <v>6.1</v>
      </c>
      <c r="U10" s="18">
        <f t="shared" si="3"/>
        <v>6.625</v>
      </c>
      <c r="V10" s="18">
        <f t="shared" si="4"/>
        <v>5.6015625</v>
      </c>
      <c r="W10" s="2"/>
      <c r="X10" s="10">
        <v>4.5</v>
      </c>
      <c r="Y10" s="10">
        <v>6</v>
      </c>
      <c r="Z10" s="10">
        <v>6</v>
      </c>
      <c r="AA10" s="10">
        <v>6</v>
      </c>
      <c r="AB10" s="10">
        <v>6.2</v>
      </c>
      <c r="AC10" s="10">
        <v>6.5</v>
      </c>
      <c r="AD10" s="10">
        <v>5.5</v>
      </c>
      <c r="AE10" s="10">
        <v>7</v>
      </c>
      <c r="AF10" s="24">
        <f t="shared" si="5"/>
        <v>47.7</v>
      </c>
      <c r="AG10" s="25">
        <f t="shared" si="6"/>
        <v>5.9625000000000004</v>
      </c>
      <c r="AH10" s="10">
        <v>6</v>
      </c>
      <c r="AI10" s="11">
        <f t="shared" si="7"/>
        <v>5.9718750000000007</v>
      </c>
      <c r="AJ10" s="1"/>
      <c r="AK10" s="10">
        <v>6.8</v>
      </c>
      <c r="AL10" s="10">
        <v>6.2</v>
      </c>
      <c r="AM10" s="18">
        <f t="shared" si="8"/>
        <v>6.6499999999999995</v>
      </c>
      <c r="AN10" s="18">
        <f t="shared" si="9"/>
        <v>6.3109374999999996</v>
      </c>
      <c r="AO10" s="2"/>
      <c r="AP10" s="10"/>
      <c r="AQ10" s="10"/>
      <c r="AR10" s="10"/>
      <c r="AS10" s="10"/>
      <c r="AT10" s="10"/>
      <c r="AU10" s="10"/>
      <c r="AV10" s="10"/>
      <c r="AW10" s="10"/>
      <c r="AX10" s="24">
        <f t="shared" si="10"/>
        <v>0</v>
      </c>
      <c r="AY10" s="25">
        <f t="shared" si="11"/>
        <v>0</v>
      </c>
      <c r="AZ10" s="10"/>
      <c r="BA10" s="11">
        <f t="shared" si="12"/>
        <v>0</v>
      </c>
      <c r="BB10" s="1"/>
      <c r="BC10" s="10"/>
      <c r="BD10" s="10"/>
      <c r="BE10" s="18">
        <f t="shared" si="13"/>
        <v>0</v>
      </c>
      <c r="BF10" s="18">
        <f t="shared" si="14"/>
        <v>0</v>
      </c>
      <c r="BG10" s="2"/>
      <c r="BH10" s="18">
        <f t="shared" si="15"/>
        <v>5.6015625</v>
      </c>
      <c r="BI10" s="18">
        <f t="shared" si="16"/>
        <v>6.3109374999999996</v>
      </c>
      <c r="BJ10" s="18"/>
      <c r="BK10" s="18">
        <f t="shared" si="17"/>
        <v>5.9562499999999998</v>
      </c>
      <c r="BL10">
        <f t="shared" si="18"/>
        <v>4</v>
      </c>
    </row>
    <row r="11" spans="1:64" ht="14.25">
      <c r="A11" s="34">
        <v>15</v>
      </c>
      <c r="B11" s="80" t="s">
        <v>139</v>
      </c>
      <c r="C11" s="34" t="s">
        <v>115</v>
      </c>
      <c r="D11" s="34" t="s">
        <v>75</v>
      </c>
      <c r="E11" s="83" t="s">
        <v>76</v>
      </c>
      <c r="F11" s="10">
        <v>0</v>
      </c>
      <c r="G11" s="10">
        <v>6.8</v>
      </c>
      <c r="H11" s="10">
        <v>6</v>
      </c>
      <c r="I11" s="10">
        <v>5</v>
      </c>
      <c r="J11" s="10">
        <v>4.8</v>
      </c>
      <c r="K11" s="10">
        <v>4.5</v>
      </c>
      <c r="L11" s="10">
        <v>6</v>
      </c>
      <c r="M11" s="10">
        <v>4.5</v>
      </c>
      <c r="N11" s="24">
        <f t="shared" si="0"/>
        <v>37.6</v>
      </c>
      <c r="O11" s="25">
        <f t="shared" si="1"/>
        <v>4.7</v>
      </c>
      <c r="P11" s="10">
        <v>6</v>
      </c>
      <c r="Q11" s="11">
        <f t="shared" si="2"/>
        <v>5.0250000000000004</v>
      </c>
      <c r="R11" s="1"/>
      <c r="S11" s="10">
        <v>6.3</v>
      </c>
      <c r="T11" s="10">
        <v>5.5</v>
      </c>
      <c r="U11" s="18">
        <f t="shared" si="3"/>
        <v>6.1</v>
      </c>
      <c r="V11" s="18">
        <f t="shared" si="4"/>
        <v>5.5625</v>
      </c>
      <c r="W11" s="2"/>
      <c r="X11" s="10">
        <v>0</v>
      </c>
      <c r="Y11" s="10">
        <v>6.2</v>
      </c>
      <c r="Z11" s="10">
        <v>6.5</v>
      </c>
      <c r="AA11" s="10">
        <v>6</v>
      </c>
      <c r="AB11" s="10">
        <v>6</v>
      </c>
      <c r="AC11" s="10">
        <v>5.8</v>
      </c>
      <c r="AD11" s="10">
        <v>6.5</v>
      </c>
      <c r="AE11" s="10">
        <v>7</v>
      </c>
      <c r="AF11" s="24">
        <f t="shared" si="5"/>
        <v>44</v>
      </c>
      <c r="AG11" s="25">
        <f t="shared" si="6"/>
        <v>5.5</v>
      </c>
      <c r="AH11" s="10">
        <v>6</v>
      </c>
      <c r="AI11" s="11">
        <f t="shared" si="7"/>
        <v>5.625</v>
      </c>
      <c r="AJ11" s="1"/>
      <c r="AK11" s="10">
        <v>7.1</v>
      </c>
      <c r="AL11" s="10">
        <v>6</v>
      </c>
      <c r="AM11" s="18">
        <f t="shared" si="8"/>
        <v>6.8249999999999993</v>
      </c>
      <c r="AN11" s="18">
        <f t="shared" si="9"/>
        <v>6.2249999999999996</v>
      </c>
      <c r="AO11" s="2"/>
      <c r="AP11" s="10"/>
      <c r="AQ11" s="10"/>
      <c r="AR11" s="10"/>
      <c r="AS11" s="10"/>
      <c r="AT11" s="10"/>
      <c r="AU11" s="10"/>
      <c r="AV11" s="10"/>
      <c r="AW11" s="10"/>
      <c r="AX11" s="24">
        <f t="shared" si="10"/>
        <v>0</v>
      </c>
      <c r="AY11" s="25">
        <f t="shared" si="11"/>
        <v>0</v>
      </c>
      <c r="AZ11" s="10"/>
      <c r="BA11" s="11">
        <f t="shared" si="12"/>
        <v>0</v>
      </c>
      <c r="BB11" s="1"/>
      <c r="BC11" s="10"/>
      <c r="BD11" s="10"/>
      <c r="BE11" s="18">
        <f t="shared" si="13"/>
        <v>0</v>
      </c>
      <c r="BF11" s="18">
        <f t="shared" si="14"/>
        <v>0</v>
      </c>
      <c r="BG11" s="2"/>
      <c r="BH11" s="18">
        <f t="shared" si="15"/>
        <v>5.5625</v>
      </c>
      <c r="BI11" s="18">
        <f t="shared" si="16"/>
        <v>6.2249999999999996</v>
      </c>
      <c r="BJ11" s="18"/>
      <c r="BK11" s="18">
        <f t="shared" si="17"/>
        <v>5.8937499999999998</v>
      </c>
      <c r="BL11">
        <f t="shared" si="18"/>
        <v>5</v>
      </c>
    </row>
    <row r="12" spans="1:64">
      <c r="A12" s="34">
        <v>29</v>
      </c>
      <c r="B12" s="80" t="s">
        <v>140</v>
      </c>
      <c r="C12" s="34" t="s">
        <v>89</v>
      </c>
      <c r="D12" s="34" t="s">
        <v>98</v>
      </c>
      <c r="E12" s="84" t="s">
        <v>54</v>
      </c>
      <c r="F12" s="10">
        <v>5.5</v>
      </c>
      <c r="G12" s="10">
        <v>4.5</v>
      </c>
      <c r="H12" s="10">
        <v>5</v>
      </c>
      <c r="I12" s="10">
        <v>6</v>
      </c>
      <c r="J12" s="10">
        <v>4.5</v>
      </c>
      <c r="K12" s="10">
        <v>5</v>
      </c>
      <c r="L12" s="10">
        <v>4.5</v>
      </c>
      <c r="M12" s="10">
        <v>5.5</v>
      </c>
      <c r="N12" s="24">
        <f t="shared" si="0"/>
        <v>40.5</v>
      </c>
      <c r="O12" s="25">
        <f t="shared" si="1"/>
        <v>5.0625</v>
      </c>
      <c r="P12" s="10">
        <v>5</v>
      </c>
      <c r="Q12" s="11">
        <f t="shared" si="2"/>
        <v>5.046875</v>
      </c>
      <c r="R12" s="1"/>
      <c r="S12" s="10">
        <v>6.5</v>
      </c>
      <c r="T12" s="10">
        <v>5.5</v>
      </c>
      <c r="U12" s="18">
        <f t="shared" si="3"/>
        <v>6.25</v>
      </c>
      <c r="V12" s="18">
        <f t="shared" si="4"/>
        <v>5.6484375</v>
      </c>
      <c r="W12" s="2"/>
      <c r="X12" s="10">
        <v>5.5</v>
      </c>
      <c r="Y12" s="10">
        <v>5.5</v>
      </c>
      <c r="Z12" s="10">
        <v>6</v>
      </c>
      <c r="AA12" s="10">
        <v>4.5</v>
      </c>
      <c r="AB12" s="10">
        <v>5</v>
      </c>
      <c r="AC12" s="10">
        <v>5.5</v>
      </c>
      <c r="AD12" s="10">
        <v>5.5</v>
      </c>
      <c r="AE12" s="10">
        <v>5</v>
      </c>
      <c r="AF12" s="24">
        <f t="shared" si="5"/>
        <v>42.5</v>
      </c>
      <c r="AG12" s="25">
        <f t="shared" si="6"/>
        <v>5.3125</v>
      </c>
      <c r="AH12" s="10">
        <v>5.8</v>
      </c>
      <c r="AI12" s="11">
        <f t="shared" si="7"/>
        <v>5.4343750000000002</v>
      </c>
      <c r="AJ12" s="1"/>
      <c r="AK12" s="10">
        <v>6.4</v>
      </c>
      <c r="AL12" s="10">
        <v>5.8</v>
      </c>
      <c r="AM12" s="18">
        <f t="shared" si="8"/>
        <v>6.2500000000000009</v>
      </c>
      <c r="AN12" s="18">
        <f t="shared" si="9"/>
        <v>5.8421875000000005</v>
      </c>
      <c r="AO12" s="2"/>
      <c r="AP12" s="10"/>
      <c r="AQ12" s="10"/>
      <c r="AR12" s="10"/>
      <c r="AS12" s="10"/>
      <c r="AT12" s="10"/>
      <c r="AU12" s="10"/>
      <c r="AV12" s="10"/>
      <c r="AW12" s="10"/>
      <c r="AX12" s="24">
        <f t="shared" si="10"/>
        <v>0</v>
      </c>
      <c r="AY12" s="25">
        <f t="shared" si="11"/>
        <v>0</v>
      </c>
      <c r="AZ12" s="10"/>
      <c r="BA12" s="11">
        <f t="shared" si="12"/>
        <v>0</v>
      </c>
      <c r="BB12" s="1"/>
      <c r="BC12" s="10"/>
      <c r="BD12" s="10"/>
      <c r="BE12" s="18">
        <f t="shared" si="13"/>
        <v>0</v>
      </c>
      <c r="BF12" s="18">
        <f t="shared" si="14"/>
        <v>0</v>
      </c>
      <c r="BG12" s="2"/>
      <c r="BH12" s="18">
        <f t="shared" si="15"/>
        <v>5.6484375</v>
      </c>
      <c r="BI12" s="18">
        <f t="shared" si="16"/>
        <v>5.8421875000000005</v>
      </c>
      <c r="BJ12" s="18"/>
      <c r="BK12" s="18">
        <f t="shared" si="17"/>
        <v>5.7453125000000007</v>
      </c>
      <c r="BL12">
        <f t="shared" si="18"/>
        <v>6</v>
      </c>
    </row>
    <row r="13" spans="1:64">
      <c r="A13" s="34">
        <v>17</v>
      </c>
      <c r="B13" s="80" t="s">
        <v>141</v>
      </c>
      <c r="C13" s="34" t="s">
        <v>115</v>
      </c>
      <c r="D13" s="34" t="s">
        <v>75</v>
      </c>
      <c r="E13" s="84" t="s">
        <v>76</v>
      </c>
      <c r="F13" s="10">
        <v>0</v>
      </c>
      <c r="G13" s="10">
        <v>6.5</v>
      </c>
      <c r="H13" s="10">
        <v>6</v>
      </c>
      <c r="I13" s="10">
        <v>5</v>
      </c>
      <c r="J13" s="10">
        <v>5</v>
      </c>
      <c r="K13" s="10">
        <v>5</v>
      </c>
      <c r="L13" s="10">
        <v>4</v>
      </c>
      <c r="M13" s="10">
        <v>5</v>
      </c>
      <c r="N13" s="24">
        <f t="shared" si="0"/>
        <v>36.5</v>
      </c>
      <c r="O13" s="25">
        <f t="shared" si="1"/>
        <v>4.5625</v>
      </c>
      <c r="P13" s="10">
        <v>5.8</v>
      </c>
      <c r="Q13" s="11">
        <f t="shared" si="2"/>
        <v>4.8718750000000002</v>
      </c>
      <c r="R13" s="1"/>
      <c r="S13" s="10">
        <v>6.8</v>
      </c>
      <c r="T13" s="10">
        <v>5.2</v>
      </c>
      <c r="U13" s="18">
        <f t="shared" si="3"/>
        <v>6.3999999999999995</v>
      </c>
      <c r="V13" s="18">
        <f t="shared" si="4"/>
        <v>5.6359374999999998</v>
      </c>
      <c r="W13" s="2"/>
      <c r="X13" s="10">
        <v>0</v>
      </c>
      <c r="Y13" s="10">
        <v>7</v>
      </c>
      <c r="Z13" s="10">
        <v>6.2</v>
      </c>
      <c r="AA13" s="10">
        <v>6</v>
      </c>
      <c r="AB13" s="10">
        <v>5</v>
      </c>
      <c r="AC13" s="10">
        <v>5.2</v>
      </c>
      <c r="AD13" s="10">
        <v>5.5</v>
      </c>
      <c r="AE13" s="10">
        <v>6</v>
      </c>
      <c r="AF13" s="24">
        <f t="shared" si="5"/>
        <v>40.9</v>
      </c>
      <c r="AG13" s="25">
        <f t="shared" si="6"/>
        <v>5.1124999999999998</v>
      </c>
      <c r="AH13" s="10">
        <v>4.5</v>
      </c>
      <c r="AI13" s="11">
        <f t="shared" si="7"/>
        <v>4.9593749999999996</v>
      </c>
      <c r="AJ13" s="1"/>
      <c r="AK13" s="10">
        <v>6.8</v>
      </c>
      <c r="AL13" s="10">
        <v>6.5</v>
      </c>
      <c r="AM13" s="18">
        <f t="shared" si="8"/>
        <v>6.7249999999999996</v>
      </c>
      <c r="AN13" s="18">
        <f t="shared" si="9"/>
        <v>5.8421874999999996</v>
      </c>
      <c r="AO13" s="2"/>
      <c r="AP13" s="10"/>
      <c r="AQ13" s="10"/>
      <c r="AR13" s="10"/>
      <c r="AS13" s="10"/>
      <c r="AT13" s="10"/>
      <c r="AU13" s="10"/>
      <c r="AV13" s="10"/>
      <c r="AW13" s="10"/>
      <c r="AX13" s="24">
        <f t="shared" si="10"/>
        <v>0</v>
      </c>
      <c r="AY13" s="25">
        <f t="shared" si="11"/>
        <v>0</v>
      </c>
      <c r="AZ13" s="10"/>
      <c r="BA13" s="11">
        <f t="shared" si="12"/>
        <v>0</v>
      </c>
      <c r="BB13" s="1"/>
      <c r="BC13" s="10"/>
      <c r="BD13" s="10"/>
      <c r="BE13" s="18">
        <f t="shared" si="13"/>
        <v>0</v>
      </c>
      <c r="BF13" s="18">
        <f t="shared" si="14"/>
        <v>0</v>
      </c>
      <c r="BG13" s="2"/>
      <c r="BH13" s="18">
        <f t="shared" si="15"/>
        <v>5.6359374999999998</v>
      </c>
      <c r="BI13" s="18">
        <f t="shared" si="16"/>
        <v>5.8421874999999996</v>
      </c>
      <c r="BJ13" s="18"/>
      <c r="BK13" s="18">
        <f t="shared" si="17"/>
        <v>5.7390624999999993</v>
      </c>
      <c r="BL13">
        <f t="shared" si="18"/>
        <v>7</v>
      </c>
    </row>
    <row r="14" spans="1:64" ht="14.25">
      <c r="A14" s="34">
        <v>57</v>
      </c>
      <c r="B14" s="80" t="s">
        <v>142</v>
      </c>
      <c r="C14" s="34" t="s">
        <v>101</v>
      </c>
      <c r="D14" s="34" t="s">
        <v>102</v>
      </c>
      <c r="E14" s="81" t="s">
        <v>67</v>
      </c>
      <c r="F14" s="10">
        <v>3.8</v>
      </c>
      <c r="G14" s="10">
        <v>5.0999999999999996</v>
      </c>
      <c r="H14" s="10">
        <v>6</v>
      </c>
      <c r="I14" s="10">
        <v>5</v>
      </c>
      <c r="J14" s="10">
        <v>3.5</v>
      </c>
      <c r="K14" s="10">
        <v>3.8</v>
      </c>
      <c r="L14" s="10">
        <v>4.5</v>
      </c>
      <c r="M14" s="10">
        <v>4.8</v>
      </c>
      <c r="N14" s="24">
        <f t="shared" si="0"/>
        <v>36.5</v>
      </c>
      <c r="O14" s="25">
        <f t="shared" si="1"/>
        <v>4.5625</v>
      </c>
      <c r="P14" s="10">
        <v>6.5</v>
      </c>
      <c r="Q14" s="11">
        <f t="shared" si="2"/>
        <v>5.046875</v>
      </c>
      <c r="R14" s="1"/>
      <c r="S14" s="10">
        <v>6.3</v>
      </c>
      <c r="T14" s="10">
        <v>5.2</v>
      </c>
      <c r="U14" s="18">
        <f t="shared" si="3"/>
        <v>6.0249999999999995</v>
      </c>
      <c r="V14" s="18">
        <f t="shared" si="4"/>
        <v>5.5359374999999993</v>
      </c>
      <c r="W14" s="2"/>
      <c r="X14" s="10">
        <v>5.5</v>
      </c>
      <c r="Y14" s="10">
        <v>4.5</v>
      </c>
      <c r="Z14" s="10">
        <v>5</v>
      </c>
      <c r="AA14" s="10">
        <v>6</v>
      </c>
      <c r="AB14" s="10">
        <v>4</v>
      </c>
      <c r="AC14" s="10">
        <v>5.5</v>
      </c>
      <c r="AD14" s="10">
        <v>6</v>
      </c>
      <c r="AE14" s="10">
        <v>6</v>
      </c>
      <c r="AF14" s="24">
        <f t="shared" si="5"/>
        <v>42.5</v>
      </c>
      <c r="AG14" s="25">
        <f t="shared" si="6"/>
        <v>5.3125</v>
      </c>
      <c r="AH14" s="10">
        <v>5.5</v>
      </c>
      <c r="AI14" s="11">
        <f t="shared" si="7"/>
        <v>5.359375</v>
      </c>
      <c r="AJ14" s="1"/>
      <c r="AK14" s="10">
        <v>6.4</v>
      </c>
      <c r="AL14" s="10">
        <v>5.8</v>
      </c>
      <c r="AM14" s="18">
        <f t="shared" si="8"/>
        <v>6.2500000000000009</v>
      </c>
      <c r="AN14" s="18">
        <f t="shared" si="9"/>
        <v>5.8046875</v>
      </c>
      <c r="AO14" s="2"/>
      <c r="AP14" s="10"/>
      <c r="AQ14" s="10"/>
      <c r="AR14" s="10"/>
      <c r="AS14" s="10"/>
      <c r="AT14" s="10"/>
      <c r="AU14" s="10"/>
      <c r="AV14" s="10"/>
      <c r="AW14" s="10"/>
      <c r="AX14" s="24">
        <f t="shared" si="10"/>
        <v>0</v>
      </c>
      <c r="AY14" s="25">
        <f t="shared" si="11"/>
        <v>0</v>
      </c>
      <c r="AZ14" s="10"/>
      <c r="BA14" s="11">
        <f t="shared" si="12"/>
        <v>0</v>
      </c>
      <c r="BB14" s="1"/>
      <c r="BC14" s="10"/>
      <c r="BD14" s="10"/>
      <c r="BE14" s="18">
        <f t="shared" si="13"/>
        <v>0</v>
      </c>
      <c r="BF14" s="18">
        <f t="shared" si="14"/>
        <v>0</v>
      </c>
      <c r="BG14" s="2"/>
      <c r="BH14" s="18">
        <f t="shared" si="15"/>
        <v>5.5359374999999993</v>
      </c>
      <c r="BI14" s="18">
        <f t="shared" si="16"/>
        <v>5.8046875</v>
      </c>
      <c r="BJ14" s="18"/>
      <c r="BK14" s="18">
        <f t="shared" si="17"/>
        <v>5.6703124999999996</v>
      </c>
      <c r="BL14">
        <f t="shared" si="18"/>
        <v>8</v>
      </c>
    </row>
    <row r="15" spans="1:64">
      <c r="A15" s="34">
        <v>28</v>
      </c>
      <c r="B15" s="80" t="s">
        <v>143</v>
      </c>
      <c r="C15" s="34" t="s">
        <v>89</v>
      </c>
      <c r="D15" s="34" t="s">
        <v>98</v>
      </c>
      <c r="E15" s="84" t="s">
        <v>54</v>
      </c>
      <c r="F15" s="10">
        <v>5</v>
      </c>
      <c r="G15" s="10">
        <v>6.2</v>
      </c>
      <c r="H15" s="10">
        <v>0</v>
      </c>
      <c r="I15" s="10">
        <v>5.5</v>
      </c>
      <c r="J15" s="10">
        <v>4.5</v>
      </c>
      <c r="K15" s="10">
        <v>4.5</v>
      </c>
      <c r="L15" s="10">
        <v>5</v>
      </c>
      <c r="M15" s="10">
        <v>5</v>
      </c>
      <c r="N15" s="24">
        <f t="shared" si="0"/>
        <v>35.700000000000003</v>
      </c>
      <c r="O15" s="25">
        <f t="shared" si="1"/>
        <v>4.4625000000000004</v>
      </c>
      <c r="P15" s="10">
        <v>5</v>
      </c>
      <c r="Q15" s="11">
        <f t="shared" si="2"/>
        <v>4.5968750000000007</v>
      </c>
      <c r="R15" s="1"/>
      <c r="S15" s="10">
        <v>6.4</v>
      </c>
      <c r="T15" s="10">
        <v>6.3</v>
      </c>
      <c r="U15" s="18">
        <f t="shared" si="3"/>
        <v>6.3750000000000009</v>
      </c>
      <c r="V15" s="18">
        <f t="shared" si="4"/>
        <v>5.4859375000000004</v>
      </c>
      <c r="W15" s="2"/>
      <c r="X15" s="10">
        <v>5</v>
      </c>
      <c r="Y15" s="10">
        <v>6</v>
      </c>
      <c r="Z15" s="10">
        <v>5</v>
      </c>
      <c r="AA15" s="10">
        <v>5.5</v>
      </c>
      <c r="AB15" s="10">
        <v>5.5</v>
      </c>
      <c r="AC15" s="10">
        <v>4</v>
      </c>
      <c r="AD15" s="10">
        <v>4.5</v>
      </c>
      <c r="AE15" s="10">
        <v>5</v>
      </c>
      <c r="AF15" s="24">
        <f t="shared" si="5"/>
        <v>40.5</v>
      </c>
      <c r="AG15" s="25">
        <f t="shared" si="6"/>
        <v>5.0625</v>
      </c>
      <c r="AH15" s="10">
        <v>5</v>
      </c>
      <c r="AI15" s="11">
        <f t="shared" si="7"/>
        <v>5.046875</v>
      </c>
      <c r="AJ15" s="1"/>
      <c r="AK15" s="10">
        <v>6.3</v>
      </c>
      <c r="AL15" s="10">
        <v>6.2</v>
      </c>
      <c r="AM15" s="18">
        <f t="shared" si="8"/>
        <v>6.2749999999999995</v>
      </c>
      <c r="AN15" s="18">
        <f t="shared" si="9"/>
        <v>5.6609374999999993</v>
      </c>
      <c r="AO15" s="2"/>
      <c r="AP15" s="10"/>
      <c r="AQ15" s="10"/>
      <c r="AR15" s="10"/>
      <c r="AS15" s="10"/>
      <c r="AT15" s="10"/>
      <c r="AU15" s="10"/>
      <c r="AV15" s="10"/>
      <c r="AW15" s="10"/>
      <c r="AX15" s="24">
        <f t="shared" si="10"/>
        <v>0</v>
      </c>
      <c r="AY15" s="25">
        <f t="shared" si="11"/>
        <v>0</v>
      </c>
      <c r="AZ15" s="10"/>
      <c r="BA15" s="11">
        <f t="shared" si="12"/>
        <v>0</v>
      </c>
      <c r="BB15" s="1"/>
      <c r="BC15" s="10"/>
      <c r="BD15" s="10"/>
      <c r="BE15" s="18">
        <f t="shared" si="13"/>
        <v>0</v>
      </c>
      <c r="BF15" s="18">
        <f t="shared" si="14"/>
        <v>0</v>
      </c>
      <c r="BG15" s="2"/>
      <c r="BH15" s="18">
        <f t="shared" si="15"/>
        <v>5.4859375000000004</v>
      </c>
      <c r="BI15" s="18">
        <f t="shared" si="16"/>
        <v>5.6609374999999993</v>
      </c>
      <c r="BJ15" s="18"/>
      <c r="BK15" s="18">
        <f t="shared" si="17"/>
        <v>5.5734374999999998</v>
      </c>
      <c r="BL15">
        <f t="shared" si="18"/>
        <v>9</v>
      </c>
    </row>
    <row r="16" spans="1:64" ht="14.25">
      <c r="A16" s="34">
        <v>38</v>
      </c>
      <c r="B16" s="80" t="s">
        <v>144</v>
      </c>
      <c r="C16" s="34" t="s">
        <v>89</v>
      </c>
      <c r="D16" s="34" t="s">
        <v>98</v>
      </c>
      <c r="E16" s="82" t="s">
        <v>72</v>
      </c>
      <c r="F16" s="10">
        <v>0</v>
      </c>
      <c r="G16" s="10">
        <v>4.8</v>
      </c>
      <c r="H16" s="10">
        <v>5.2</v>
      </c>
      <c r="I16" s="10">
        <v>4.5</v>
      </c>
      <c r="J16" s="10">
        <v>4</v>
      </c>
      <c r="K16" s="10">
        <v>3.5</v>
      </c>
      <c r="L16" s="10">
        <v>4.5</v>
      </c>
      <c r="M16" s="10">
        <v>4.5</v>
      </c>
      <c r="N16" s="24">
        <f t="shared" si="0"/>
        <v>31</v>
      </c>
      <c r="O16" s="25">
        <f t="shared" si="1"/>
        <v>3.875</v>
      </c>
      <c r="P16" s="10">
        <v>5</v>
      </c>
      <c r="Q16" s="11">
        <f t="shared" si="2"/>
        <v>4.15625</v>
      </c>
      <c r="R16" s="1"/>
      <c r="S16" s="10">
        <v>6.3</v>
      </c>
      <c r="T16" s="10">
        <v>5.4</v>
      </c>
      <c r="U16" s="18">
        <f t="shared" si="3"/>
        <v>6.0749999999999993</v>
      </c>
      <c r="V16" s="18">
        <f t="shared" si="4"/>
        <v>5.1156249999999996</v>
      </c>
      <c r="W16" s="2"/>
      <c r="X16" s="10">
        <v>0</v>
      </c>
      <c r="Y16" s="10">
        <v>4.5</v>
      </c>
      <c r="Z16" s="10">
        <v>5.5</v>
      </c>
      <c r="AA16" s="10">
        <v>4.5</v>
      </c>
      <c r="AB16" s="10">
        <v>4.5</v>
      </c>
      <c r="AC16" s="10">
        <v>4</v>
      </c>
      <c r="AD16" s="10">
        <v>6</v>
      </c>
      <c r="AE16" s="10">
        <v>6.2</v>
      </c>
      <c r="AF16" s="24">
        <f t="shared" si="5"/>
        <v>35.200000000000003</v>
      </c>
      <c r="AG16" s="25">
        <f t="shared" si="6"/>
        <v>4.4000000000000004</v>
      </c>
      <c r="AH16" s="10">
        <v>4.5</v>
      </c>
      <c r="AI16" s="11">
        <f t="shared" si="7"/>
        <v>4.4250000000000007</v>
      </c>
      <c r="AJ16" s="1"/>
      <c r="AK16" s="10">
        <v>6.7</v>
      </c>
      <c r="AL16" s="10">
        <v>5.8</v>
      </c>
      <c r="AM16" s="18">
        <f t="shared" si="8"/>
        <v>6.4750000000000005</v>
      </c>
      <c r="AN16" s="18">
        <f t="shared" si="9"/>
        <v>5.4500000000000011</v>
      </c>
      <c r="AO16" s="2"/>
      <c r="AP16" s="10"/>
      <c r="AQ16" s="10"/>
      <c r="AR16" s="10"/>
      <c r="AS16" s="10"/>
      <c r="AT16" s="10"/>
      <c r="AU16" s="10"/>
      <c r="AV16" s="10"/>
      <c r="AW16" s="10"/>
      <c r="AX16" s="24">
        <f t="shared" si="10"/>
        <v>0</v>
      </c>
      <c r="AY16" s="25">
        <f t="shared" si="11"/>
        <v>0</v>
      </c>
      <c r="AZ16" s="10"/>
      <c r="BA16" s="11">
        <f t="shared" si="12"/>
        <v>0</v>
      </c>
      <c r="BB16" s="1"/>
      <c r="BC16" s="10"/>
      <c r="BD16" s="10"/>
      <c r="BE16" s="18">
        <f t="shared" si="13"/>
        <v>0</v>
      </c>
      <c r="BF16" s="18">
        <f t="shared" si="14"/>
        <v>0</v>
      </c>
      <c r="BG16" s="2"/>
      <c r="BH16" s="18">
        <f t="shared" si="15"/>
        <v>5.1156249999999996</v>
      </c>
      <c r="BI16" s="18">
        <f t="shared" si="16"/>
        <v>5.4500000000000011</v>
      </c>
      <c r="BJ16" s="18"/>
      <c r="BK16" s="18">
        <f t="shared" si="17"/>
        <v>5.2828125000000004</v>
      </c>
      <c r="BL16">
        <f t="shared" si="18"/>
        <v>10</v>
      </c>
    </row>
  </sheetData>
  <sortState ref="A7:BL16">
    <sortCondition descending="1" ref="BK7:BK16"/>
  </sortState>
  <mergeCells count="10">
    <mergeCell ref="BC4:BE4"/>
    <mergeCell ref="BH4:BJ4"/>
    <mergeCell ref="H1:M1"/>
    <mergeCell ref="Z1:AG1"/>
    <mergeCell ref="AR1:AY1"/>
    <mergeCell ref="F4:Q4"/>
    <mergeCell ref="S4:U4"/>
    <mergeCell ref="X4:AI4"/>
    <mergeCell ref="AK4:AM4"/>
    <mergeCell ref="AP4:BA4"/>
  </mergeCells>
  <pageMargins left="0.75" right="0.75" top="1" bottom="1" header="0.5" footer="0.5"/>
  <pageSetup paperSize="9" scale="89" orientation="landscape" horizontalDpi="300" verticalDpi="300" r:id="rId1"/>
  <headerFooter alignWithMargins="0">
    <oddFooter>&amp;L&amp;A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13"/>
  <sheetViews>
    <sheetView workbookViewId="0">
      <pane xSplit="5" ySplit="6" topLeftCell="F7" activePane="bottomRight" state="frozen"/>
      <selection pane="bottomLeft" activeCell="A7" sqref="A7"/>
      <selection pane="topRight" activeCell="F1" sqref="F1"/>
      <selection pane="bottomRight" activeCell="F7" sqref="F7"/>
    </sheetView>
  </sheetViews>
  <sheetFormatPr defaultRowHeight="12.75"/>
  <cols>
    <col min="1" max="1" width="5.5703125" customWidth="1"/>
    <col min="2" max="2" width="15.140625" customWidth="1"/>
    <col min="3" max="3" width="19" customWidth="1"/>
    <col min="4" max="4" width="15.5703125" customWidth="1"/>
    <col min="5" max="5" width="16.5703125" customWidth="1"/>
    <col min="6" max="16" width="5.7109375" customWidth="1"/>
    <col min="17" max="17" width="3.140625" customWidth="1"/>
    <col min="18" max="20" width="5.7109375" customWidth="1"/>
    <col min="21" max="21" width="6.7109375" customWidth="1"/>
    <col min="22" max="22" width="3.140625" customWidth="1"/>
    <col min="23" max="33" width="5.7109375" customWidth="1"/>
    <col min="34" max="34" width="3.140625" customWidth="1"/>
    <col min="35" max="37" width="5.7109375" customWidth="1"/>
    <col min="38" max="38" width="6.7109375" customWidth="1"/>
    <col min="39" max="39" width="3.140625" customWidth="1"/>
    <col min="40" max="50" width="5.7109375" customWidth="1"/>
    <col min="51" max="51" width="3.140625" customWidth="1"/>
    <col min="52" max="54" width="5.7109375" customWidth="1"/>
    <col min="55" max="55" width="6.7109375" customWidth="1"/>
    <col min="56" max="56" width="3.140625" customWidth="1"/>
    <col min="57" max="60" width="6.7109375" customWidth="1"/>
    <col min="61" max="61" width="11.5703125" customWidth="1"/>
  </cols>
  <sheetData>
    <row r="1" spans="1:61">
      <c r="A1" t="s">
        <v>0</v>
      </c>
      <c r="D1" t="s">
        <v>1</v>
      </c>
      <c r="E1" t="s">
        <v>2</v>
      </c>
      <c r="F1" s="86" t="s">
        <v>1</v>
      </c>
      <c r="G1" s="86"/>
      <c r="H1" s="89" t="str">
        <f>E1</f>
        <v>Chris Wicks</v>
      </c>
      <c r="I1" s="89"/>
      <c r="J1" s="89"/>
      <c r="K1" s="89"/>
      <c r="L1" s="89"/>
      <c r="M1" s="89"/>
      <c r="N1" s="86"/>
      <c r="O1" s="86"/>
      <c r="Q1" s="1"/>
      <c r="V1" s="2"/>
      <c r="W1" t="s">
        <v>3</v>
      </c>
      <c r="Y1" s="89" t="str">
        <f>E2</f>
        <v>Krystle Lander</v>
      </c>
      <c r="Z1" s="89"/>
      <c r="AA1" s="89"/>
      <c r="AB1" s="89"/>
      <c r="AC1" s="89"/>
      <c r="AD1" s="89"/>
      <c r="AE1" s="89"/>
      <c r="AF1" s="89"/>
      <c r="AH1" s="1"/>
      <c r="AM1" s="2"/>
      <c r="AN1" t="s">
        <v>4</v>
      </c>
      <c r="AP1" s="89">
        <f>E3</f>
        <v>0</v>
      </c>
      <c r="AQ1" s="89"/>
      <c r="AR1" s="89"/>
      <c r="AS1" s="89"/>
      <c r="AT1" s="89"/>
      <c r="AU1" s="89"/>
      <c r="AV1" s="89"/>
      <c r="AW1" s="89"/>
      <c r="AY1" s="1"/>
      <c r="BD1" s="2"/>
      <c r="BI1" s="4">
        <f ca="1">NOW()</f>
        <v>42374.372500810183</v>
      </c>
    </row>
    <row r="2" spans="1:61">
      <c r="A2" s="5" t="s">
        <v>5</v>
      </c>
      <c r="B2" s="5"/>
      <c r="D2" t="s">
        <v>3</v>
      </c>
      <c r="E2" t="s">
        <v>110</v>
      </c>
      <c r="Q2" s="1"/>
      <c r="V2" s="2"/>
      <c r="AH2" s="1"/>
      <c r="AM2" s="2"/>
      <c r="AY2" s="1"/>
      <c r="BD2" s="2"/>
      <c r="BI2" s="6">
        <f ca="1">NOW()</f>
        <v>42374.372500810183</v>
      </c>
    </row>
    <row r="3" spans="1:61">
      <c r="A3" t="s">
        <v>145</v>
      </c>
      <c r="C3" t="s">
        <v>146</v>
      </c>
      <c r="D3" t="s">
        <v>4</v>
      </c>
      <c r="Q3" s="1"/>
      <c r="V3" s="2"/>
      <c r="AH3" s="1"/>
      <c r="AM3" s="2"/>
      <c r="AY3" s="1"/>
      <c r="BD3" s="2"/>
    </row>
    <row r="4" spans="1:61">
      <c r="A4" t="s">
        <v>147</v>
      </c>
      <c r="F4" s="90" t="s">
        <v>10</v>
      </c>
      <c r="G4" s="90"/>
      <c r="H4" s="90"/>
      <c r="I4" s="90"/>
      <c r="J4" s="90"/>
      <c r="K4" s="90"/>
      <c r="L4" s="90"/>
      <c r="M4" s="90"/>
      <c r="N4" s="90"/>
      <c r="O4" s="90"/>
      <c r="P4" s="90"/>
      <c r="Q4" s="7"/>
      <c r="R4" s="90" t="s">
        <v>12</v>
      </c>
      <c r="S4" s="90"/>
      <c r="T4" s="90"/>
      <c r="U4" s="85" t="s">
        <v>15</v>
      </c>
      <c r="V4" s="2"/>
      <c r="W4" s="90" t="s">
        <v>10</v>
      </c>
      <c r="X4" s="90"/>
      <c r="Y4" s="90"/>
      <c r="Z4" s="90"/>
      <c r="AA4" s="90"/>
      <c r="AB4" s="90"/>
      <c r="AC4" s="90"/>
      <c r="AD4" s="90"/>
      <c r="AE4" s="90"/>
      <c r="AF4" s="90"/>
      <c r="AG4" s="90"/>
      <c r="AH4" s="7"/>
      <c r="AI4" s="90" t="s">
        <v>12</v>
      </c>
      <c r="AJ4" s="90"/>
      <c r="AK4" s="90"/>
      <c r="AL4" s="85" t="s">
        <v>15</v>
      </c>
      <c r="AM4" s="2"/>
      <c r="AN4" s="90" t="s">
        <v>10</v>
      </c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7"/>
      <c r="AZ4" s="90" t="s">
        <v>12</v>
      </c>
      <c r="BA4" s="90"/>
      <c r="BB4" s="90"/>
      <c r="BC4" s="85" t="s">
        <v>15</v>
      </c>
      <c r="BD4" s="2"/>
      <c r="BE4" s="90" t="s">
        <v>16</v>
      </c>
      <c r="BF4" s="90"/>
      <c r="BG4" s="90"/>
      <c r="BH4" s="85" t="s">
        <v>59</v>
      </c>
    </row>
    <row r="5" spans="1:61" s="22" customFormat="1">
      <c r="A5" s="85" t="s">
        <v>19</v>
      </c>
      <c r="B5" s="85" t="s">
        <v>20</v>
      </c>
      <c r="C5" s="85" t="s">
        <v>21</v>
      </c>
      <c r="D5" s="85" t="s">
        <v>22</v>
      </c>
      <c r="E5" s="85" t="s">
        <v>23</v>
      </c>
      <c r="F5" s="85" t="s">
        <v>24</v>
      </c>
      <c r="G5" s="85" t="s">
        <v>62</v>
      </c>
      <c r="H5" s="85" t="s">
        <v>127</v>
      </c>
      <c r="I5" s="85" t="s">
        <v>128</v>
      </c>
      <c r="J5" s="85" t="s">
        <v>129</v>
      </c>
      <c r="K5" s="85" t="s">
        <v>130</v>
      </c>
      <c r="L5" s="85" t="s">
        <v>131</v>
      </c>
      <c r="M5" s="85" t="s">
        <v>132</v>
      </c>
      <c r="N5" s="85" t="s">
        <v>32</v>
      </c>
      <c r="O5" s="85" t="s">
        <v>33</v>
      </c>
      <c r="P5" s="85" t="s">
        <v>34</v>
      </c>
      <c r="Q5" s="7"/>
      <c r="R5" s="85" t="s">
        <v>41</v>
      </c>
      <c r="S5" s="85" t="s">
        <v>42</v>
      </c>
      <c r="T5" s="85" t="s">
        <v>34</v>
      </c>
      <c r="U5" s="85" t="s">
        <v>45</v>
      </c>
      <c r="V5" s="8"/>
      <c r="W5" s="85" t="s">
        <v>24</v>
      </c>
      <c r="X5" s="85" t="s">
        <v>62</v>
      </c>
      <c r="Y5" s="85" t="s">
        <v>127</v>
      </c>
      <c r="Z5" s="85" t="s">
        <v>128</v>
      </c>
      <c r="AA5" s="85" t="s">
        <v>129</v>
      </c>
      <c r="AB5" s="85" t="s">
        <v>130</v>
      </c>
      <c r="AC5" s="85" t="s">
        <v>131</v>
      </c>
      <c r="AD5" s="85" t="s">
        <v>132</v>
      </c>
      <c r="AE5" s="85" t="s">
        <v>32</v>
      </c>
      <c r="AF5" s="85" t="s">
        <v>33</v>
      </c>
      <c r="AG5" s="85" t="s">
        <v>34</v>
      </c>
      <c r="AH5" s="7"/>
      <c r="AI5" s="85" t="s">
        <v>41</v>
      </c>
      <c r="AJ5" s="85" t="s">
        <v>42</v>
      </c>
      <c r="AK5" s="85" t="s">
        <v>34</v>
      </c>
      <c r="AL5" s="85" t="s">
        <v>45</v>
      </c>
      <c r="AM5" s="8"/>
      <c r="AN5" s="85" t="s">
        <v>24</v>
      </c>
      <c r="AO5" s="85" t="s">
        <v>62</v>
      </c>
      <c r="AP5" s="85" t="s">
        <v>127</v>
      </c>
      <c r="AQ5" s="85" t="s">
        <v>128</v>
      </c>
      <c r="AR5" s="85" t="s">
        <v>129</v>
      </c>
      <c r="AS5" s="85" t="s">
        <v>130</v>
      </c>
      <c r="AT5" s="85" t="s">
        <v>131</v>
      </c>
      <c r="AU5" s="85" t="s">
        <v>132</v>
      </c>
      <c r="AV5" s="85" t="s">
        <v>32</v>
      </c>
      <c r="AW5" s="85" t="s">
        <v>33</v>
      </c>
      <c r="AX5" s="85" t="s">
        <v>34</v>
      </c>
      <c r="AY5" s="7"/>
      <c r="AZ5" s="85" t="s">
        <v>41</v>
      </c>
      <c r="BA5" s="85" t="s">
        <v>42</v>
      </c>
      <c r="BB5" s="85" t="s">
        <v>34</v>
      </c>
      <c r="BC5" s="85" t="s">
        <v>45</v>
      </c>
      <c r="BD5" s="8"/>
      <c r="BE5" s="85" t="s">
        <v>46</v>
      </c>
      <c r="BF5" s="85" t="s">
        <v>47</v>
      </c>
      <c r="BG5" s="85" t="s">
        <v>48</v>
      </c>
      <c r="BH5" s="85" t="s">
        <v>34</v>
      </c>
      <c r="BI5" s="85" t="s">
        <v>50</v>
      </c>
    </row>
    <row r="6" spans="1:61">
      <c r="Q6" s="1"/>
      <c r="V6" s="2"/>
      <c r="AH6" s="1"/>
      <c r="AM6" s="2"/>
      <c r="AY6" s="1"/>
      <c r="BD6" s="2"/>
    </row>
    <row r="7" spans="1:61" ht="15">
      <c r="A7" s="32">
        <v>43</v>
      </c>
      <c r="B7" s="31" t="s">
        <v>148</v>
      </c>
      <c r="C7" s="73" t="s">
        <v>149</v>
      </c>
      <c r="D7" s="73" t="s">
        <v>150</v>
      </c>
      <c r="E7" s="51" t="s">
        <v>91</v>
      </c>
      <c r="F7" s="10">
        <v>6.2</v>
      </c>
      <c r="G7" s="10">
        <v>5.5</v>
      </c>
      <c r="H7" s="10">
        <v>7</v>
      </c>
      <c r="I7" s="10">
        <v>6.5</v>
      </c>
      <c r="J7" s="10">
        <v>6</v>
      </c>
      <c r="K7" s="10">
        <v>6</v>
      </c>
      <c r="L7" s="10">
        <v>6.5</v>
      </c>
      <c r="M7" s="10">
        <v>6</v>
      </c>
      <c r="N7" s="24">
        <f t="shared" ref="N7:N13" si="0">SUM(F7:M7)</f>
        <v>49.7</v>
      </c>
      <c r="O7" s="25">
        <f t="shared" ref="O7:O13" si="1">N7/8</f>
        <v>6.2125000000000004</v>
      </c>
      <c r="P7" s="11">
        <f t="shared" ref="P7:P13" si="2">O7</f>
        <v>6.2125000000000004</v>
      </c>
      <c r="Q7" s="1"/>
      <c r="R7" s="10">
        <v>7</v>
      </c>
      <c r="S7" s="10">
        <v>5.8</v>
      </c>
      <c r="T7" s="18">
        <f t="shared" ref="T7:T13" si="3">(R7*0.75)+(S7*0.25)</f>
        <v>6.7</v>
      </c>
      <c r="U7" s="18">
        <f t="shared" ref="U7:U13" si="4">(P7+T7)/2</f>
        <v>6.4562500000000007</v>
      </c>
      <c r="V7" s="2"/>
      <c r="W7" s="10">
        <v>7.4</v>
      </c>
      <c r="X7" s="10">
        <v>7.5</v>
      </c>
      <c r="Y7" s="10">
        <v>6.4</v>
      </c>
      <c r="Z7" s="10">
        <v>7</v>
      </c>
      <c r="AA7" s="10">
        <v>6.3</v>
      </c>
      <c r="AB7" s="10">
        <v>6.3</v>
      </c>
      <c r="AC7" s="10">
        <v>6.2</v>
      </c>
      <c r="AD7" s="10">
        <v>6.2</v>
      </c>
      <c r="AE7" s="24">
        <f t="shared" ref="AE7:AE13" si="5">SUM(W7:AD7)</f>
        <v>53.300000000000004</v>
      </c>
      <c r="AF7" s="25">
        <f t="shared" ref="AF7:AF13" si="6">AE7/8</f>
        <v>6.6625000000000005</v>
      </c>
      <c r="AG7" s="11">
        <f t="shared" ref="AG7:AG13" si="7">AF7</f>
        <v>6.6625000000000005</v>
      </c>
      <c r="AH7" s="1"/>
      <c r="AI7" s="10">
        <v>6.3</v>
      </c>
      <c r="AJ7" s="10">
        <v>6.7</v>
      </c>
      <c r="AK7" s="18">
        <f t="shared" ref="AK7:AK13" si="8">(AI7*0.75)+(AJ7*0.25)</f>
        <v>6.3999999999999995</v>
      </c>
      <c r="AL7" s="18">
        <f t="shared" ref="AL7:AL13" si="9">(AG7+AK7)/2</f>
        <v>6.53125</v>
      </c>
      <c r="AM7" s="2"/>
      <c r="AN7" s="10"/>
      <c r="AO7" s="10"/>
      <c r="AP7" s="10"/>
      <c r="AQ7" s="10"/>
      <c r="AR7" s="10"/>
      <c r="AS7" s="10"/>
      <c r="AT7" s="10"/>
      <c r="AU7" s="10"/>
      <c r="AV7" s="24">
        <f t="shared" ref="AV7:AV13" si="10">SUM(AN7:AU7)</f>
        <v>0</v>
      </c>
      <c r="AW7" s="25">
        <f t="shared" ref="AW7:AW13" si="11">AV7/8</f>
        <v>0</v>
      </c>
      <c r="AX7" s="11">
        <f t="shared" ref="AX7:AX13" si="12">AW7</f>
        <v>0</v>
      </c>
      <c r="AY7" s="1"/>
      <c r="AZ7" s="10"/>
      <c r="BA7" s="10"/>
      <c r="BB7" s="18">
        <f t="shared" ref="BB7:BB13" si="13">(AZ7*0.75)+(BA7*0.25)</f>
        <v>0</v>
      </c>
      <c r="BC7" s="18">
        <f t="shared" ref="BC7:BC13" si="14">(AX7+BB7)/2</f>
        <v>0</v>
      </c>
      <c r="BD7" s="2"/>
      <c r="BE7" s="18">
        <f t="shared" ref="BE7:BE13" si="15">U7</f>
        <v>6.4562500000000007</v>
      </c>
      <c r="BF7" s="18">
        <f t="shared" ref="BF7:BF13" si="16">AL7</f>
        <v>6.53125</v>
      </c>
      <c r="BG7" s="18"/>
      <c r="BH7" s="18">
        <f t="shared" ref="BH7:BH13" si="17">AVERAGE(BE7:BG7)</f>
        <v>6.4937500000000004</v>
      </c>
      <c r="BI7">
        <f t="shared" ref="BI7:BI13" si="18">RANK(BH7,BH$7:BH$13)</f>
        <v>1</v>
      </c>
    </row>
    <row r="8" spans="1:61" ht="15">
      <c r="A8" s="32">
        <v>41</v>
      </c>
      <c r="B8" s="31" t="s">
        <v>151</v>
      </c>
      <c r="C8" s="75" t="s">
        <v>152</v>
      </c>
      <c r="D8" s="47" t="s">
        <v>153</v>
      </c>
      <c r="E8" s="51" t="s">
        <v>91</v>
      </c>
      <c r="F8" s="10">
        <v>4.5</v>
      </c>
      <c r="G8" s="10">
        <v>5.5</v>
      </c>
      <c r="H8" s="10">
        <v>6</v>
      </c>
      <c r="I8" s="10">
        <v>5.5</v>
      </c>
      <c r="J8" s="10">
        <v>6</v>
      </c>
      <c r="K8" s="10">
        <v>6.5</v>
      </c>
      <c r="L8" s="10">
        <v>7</v>
      </c>
      <c r="M8" s="10">
        <v>5.2</v>
      </c>
      <c r="N8" s="24">
        <f t="shared" si="0"/>
        <v>46.2</v>
      </c>
      <c r="O8" s="25">
        <f t="shared" si="1"/>
        <v>5.7750000000000004</v>
      </c>
      <c r="P8" s="11">
        <f t="shared" si="2"/>
        <v>5.7750000000000004</v>
      </c>
      <c r="Q8" s="1"/>
      <c r="R8" s="10">
        <v>7.5</v>
      </c>
      <c r="S8" s="10">
        <v>5.0999999999999996</v>
      </c>
      <c r="T8" s="18">
        <f t="shared" si="3"/>
        <v>6.9</v>
      </c>
      <c r="U8" s="18">
        <f t="shared" si="4"/>
        <v>6.3375000000000004</v>
      </c>
      <c r="V8" s="2"/>
      <c r="W8" s="10">
        <v>5.8</v>
      </c>
      <c r="X8" s="10">
        <v>7.6</v>
      </c>
      <c r="Y8" s="10">
        <v>7.6</v>
      </c>
      <c r="Z8" s="10">
        <v>5.2</v>
      </c>
      <c r="AA8" s="10">
        <v>6</v>
      </c>
      <c r="AB8" s="10">
        <v>7</v>
      </c>
      <c r="AC8" s="10">
        <v>7</v>
      </c>
      <c r="AD8" s="10">
        <v>6</v>
      </c>
      <c r="AE8" s="24">
        <f t="shared" si="5"/>
        <v>52.2</v>
      </c>
      <c r="AF8" s="25">
        <f t="shared" si="6"/>
        <v>6.5250000000000004</v>
      </c>
      <c r="AG8" s="11">
        <f t="shared" si="7"/>
        <v>6.5250000000000004</v>
      </c>
      <c r="AH8" s="1"/>
      <c r="AI8" s="10">
        <v>6.7</v>
      </c>
      <c r="AJ8" s="10">
        <v>5.4</v>
      </c>
      <c r="AK8" s="18">
        <f t="shared" si="8"/>
        <v>6.375</v>
      </c>
      <c r="AL8" s="18">
        <f t="shared" si="9"/>
        <v>6.45</v>
      </c>
      <c r="AM8" s="2"/>
      <c r="AN8" s="10"/>
      <c r="AO8" s="10"/>
      <c r="AP8" s="10"/>
      <c r="AQ8" s="10"/>
      <c r="AR8" s="10"/>
      <c r="AS8" s="10"/>
      <c r="AT8" s="10"/>
      <c r="AU8" s="10"/>
      <c r="AV8" s="24">
        <f t="shared" si="10"/>
        <v>0</v>
      </c>
      <c r="AW8" s="25">
        <f t="shared" si="11"/>
        <v>0</v>
      </c>
      <c r="AX8" s="11">
        <f t="shared" si="12"/>
        <v>0</v>
      </c>
      <c r="AY8" s="1"/>
      <c r="AZ8" s="10"/>
      <c r="BA8" s="10"/>
      <c r="BB8" s="18">
        <f t="shared" si="13"/>
        <v>0</v>
      </c>
      <c r="BC8" s="18">
        <f t="shared" si="14"/>
        <v>0</v>
      </c>
      <c r="BD8" s="2"/>
      <c r="BE8" s="18">
        <f t="shared" si="15"/>
        <v>6.3375000000000004</v>
      </c>
      <c r="BF8" s="18">
        <f t="shared" si="16"/>
        <v>6.45</v>
      </c>
      <c r="BG8" s="18"/>
      <c r="BH8" s="18">
        <f t="shared" si="17"/>
        <v>6.3937500000000007</v>
      </c>
      <c r="BI8">
        <f t="shared" si="18"/>
        <v>2</v>
      </c>
    </row>
    <row r="9" spans="1:61" ht="15">
      <c r="A9" s="32">
        <v>42</v>
      </c>
      <c r="B9" s="31" t="s">
        <v>154</v>
      </c>
      <c r="C9" s="75" t="s">
        <v>152</v>
      </c>
      <c r="D9" s="47" t="s">
        <v>153</v>
      </c>
      <c r="E9" s="51" t="s">
        <v>91</v>
      </c>
      <c r="F9" s="10">
        <v>5.5</v>
      </c>
      <c r="G9" s="10">
        <v>6</v>
      </c>
      <c r="H9" s="10">
        <v>5.5</v>
      </c>
      <c r="I9" s="10">
        <v>6</v>
      </c>
      <c r="J9" s="10">
        <v>6</v>
      </c>
      <c r="K9" s="10">
        <v>5.5</v>
      </c>
      <c r="L9" s="10">
        <v>6.5</v>
      </c>
      <c r="M9" s="10">
        <v>5</v>
      </c>
      <c r="N9" s="24">
        <f t="shared" si="0"/>
        <v>46</v>
      </c>
      <c r="O9" s="25">
        <f t="shared" si="1"/>
        <v>5.75</v>
      </c>
      <c r="P9" s="11">
        <f t="shared" si="2"/>
        <v>5.75</v>
      </c>
      <c r="Q9" s="1"/>
      <c r="R9" s="10">
        <v>7.3</v>
      </c>
      <c r="S9" s="10">
        <v>5.2</v>
      </c>
      <c r="T9" s="18">
        <f t="shared" si="3"/>
        <v>6.7749999999999995</v>
      </c>
      <c r="U9" s="18">
        <f t="shared" si="4"/>
        <v>6.2624999999999993</v>
      </c>
      <c r="V9" s="2"/>
      <c r="W9" s="10">
        <v>5.9</v>
      </c>
      <c r="X9" s="10">
        <v>6.5</v>
      </c>
      <c r="Y9" s="10">
        <v>6.2</v>
      </c>
      <c r="Z9" s="10">
        <v>6.2</v>
      </c>
      <c r="AA9" s="10">
        <v>6.5</v>
      </c>
      <c r="AB9" s="10">
        <v>5.8</v>
      </c>
      <c r="AC9" s="10">
        <v>6.4</v>
      </c>
      <c r="AD9" s="10">
        <v>5.8</v>
      </c>
      <c r="AE9" s="24">
        <f t="shared" si="5"/>
        <v>49.3</v>
      </c>
      <c r="AF9" s="25">
        <f t="shared" si="6"/>
        <v>6.1624999999999996</v>
      </c>
      <c r="AG9" s="11">
        <f t="shared" si="7"/>
        <v>6.1624999999999996</v>
      </c>
      <c r="AH9" s="1"/>
      <c r="AI9" s="10">
        <v>6</v>
      </c>
      <c r="AJ9" s="10">
        <v>5.4</v>
      </c>
      <c r="AK9" s="18">
        <f t="shared" si="8"/>
        <v>5.85</v>
      </c>
      <c r="AL9" s="18">
        <f t="shared" si="9"/>
        <v>6.0062499999999996</v>
      </c>
      <c r="AM9" s="2"/>
      <c r="AN9" s="10"/>
      <c r="AO9" s="10"/>
      <c r="AP9" s="10"/>
      <c r="AQ9" s="10"/>
      <c r="AR9" s="10"/>
      <c r="AS9" s="10"/>
      <c r="AT9" s="10"/>
      <c r="AU9" s="10"/>
      <c r="AV9" s="24">
        <f t="shared" si="10"/>
        <v>0</v>
      </c>
      <c r="AW9" s="25">
        <f t="shared" si="11"/>
        <v>0</v>
      </c>
      <c r="AX9" s="11">
        <f t="shared" si="12"/>
        <v>0</v>
      </c>
      <c r="AY9" s="1"/>
      <c r="AZ9" s="10"/>
      <c r="BA9" s="10"/>
      <c r="BB9" s="18">
        <f t="shared" si="13"/>
        <v>0</v>
      </c>
      <c r="BC9" s="18">
        <f t="shared" si="14"/>
        <v>0</v>
      </c>
      <c r="BD9" s="2"/>
      <c r="BE9" s="18">
        <f t="shared" si="15"/>
        <v>6.2624999999999993</v>
      </c>
      <c r="BF9" s="18">
        <f t="shared" si="16"/>
        <v>6.0062499999999996</v>
      </c>
      <c r="BG9" s="18"/>
      <c r="BH9" s="18">
        <f t="shared" si="17"/>
        <v>6.1343749999999995</v>
      </c>
      <c r="BI9">
        <f t="shared" si="18"/>
        <v>3</v>
      </c>
    </row>
    <row r="10" spans="1:61" ht="15">
      <c r="A10" s="32">
        <v>19</v>
      </c>
      <c r="B10" s="31" t="s">
        <v>155</v>
      </c>
      <c r="C10" s="47" t="s">
        <v>115</v>
      </c>
      <c r="D10" s="47" t="s">
        <v>75</v>
      </c>
      <c r="E10" s="48" t="s">
        <v>76</v>
      </c>
      <c r="F10" s="10">
        <v>5</v>
      </c>
      <c r="G10" s="10">
        <v>5.5</v>
      </c>
      <c r="H10" s="10">
        <v>6.5</v>
      </c>
      <c r="I10" s="10">
        <v>5.8</v>
      </c>
      <c r="J10" s="10">
        <v>5.5</v>
      </c>
      <c r="K10" s="10">
        <v>4</v>
      </c>
      <c r="L10" s="10">
        <v>4</v>
      </c>
      <c r="M10" s="10">
        <v>4.8</v>
      </c>
      <c r="N10" s="24">
        <f t="shared" si="0"/>
        <v>41.099999999999994</v>
      </c>
      <c r="O10" s="25">
        <f t="shared" si="1"/>
        <v>5.1374999999999993</v>
      </c>
      <c r="P10" s="11">
        <f t="shared" si="2"/>
        <v>5.1374999999999993</v>
      </c>
      <c r="Q10" s="1"/>
      <c r="R10" s="10">
        <v>7.6</v>
      </c>
      <c r="S10" s="10">
        <v>5.6</v>
      </c>
      <c r="T10" s="18">
        <f t="shared" si="3"/>
        <v>7.1</v>
      </c>
      <c r="U10" s="18">
        <f t="shared" si="4"/>
        <v>6.1187499999999995</v>
      </c>
      <c r="V10" s="2"/>
      <c r="W10" s="10">
        <v>6.4</v>
      </c>
      <c r="X10" s="10">
        <v>5.2</v>
      </c>
      <c r="Y10" s="10">
        <v>5.6</v>
      </c>
      <c r="Z10" s="10">
        <v>6</v>
      </c>
      <c r="AA10" s="10">
        <v>5.8</v>
      </c>
      <c r="AB10" s="10">
        <v>4.2</v>
      </c>
      <c r="AC10" s="10">
        <v>5.8</v>
      </c>
      <c r="AD10" s="10">
        <v>5</v>
      </c>
      <c r="AE10" s="24">
        <f t="shared" si="5"/>
        <v>44</v>
      </c>
      <c r="AF10" s="25">
        <f t="shared" si="6"/>
        <v>5.5</v>
      </c>
      <c r="AG10" s="11">
        <f t="shared" si="7"/>
        <v>5.5</v>
      </c>
      <c r="AH10" s="1"/>
      <c r="AI10" s="10">
        <v>6.5</v>
      </c>
      <c r="AJ10" s="10">
        <v>5.5</v>
      </c>
      <c r="AK10" s="18">
        <f t="shared" si="8"/>
        <v>6.25</v>
      </c>
      <c r="AL10" s="18">
        <f t="shared" si="9"/>
        <v>5.875</v>
      </c>
      <c r="AM10" s="2"/>
      <c r="AN10" s="10"/>
      <c r="AO10" s="10"/>
      <c r="AP10" s="10"/>
      <c r="AQ10" s="10"/>
      <c r="AR10" s="10"/>
      <c r="AS10" s="10"/>
      <c r="AT10" s="10"/>
      <c r="AU10" s="10"/>
      <c r="AV10" s="24">
        <f t="shared" si="10"/>
        <v>0</v>
      </c>
      <c r="AW10" s="25">
        <f t="shared" si="11"/>
        <v>0</v>
      </c>
      <c r="AX10" s="11">
        <f t="shared" si="12"/>
        <v>0</v>
      </c>
      <c r="AY10" s="1"/>
      <c r="AZ10" s="10"/>
      <c r="BA10" s="10"/>
      <c r="BB10" s="18">
        <f t="shared" si="13"/>
        <v>0</v>
      </c>
      <c r="BC10" s="18">
        <f t="shared" si="14"/>
        <v>0</v>
      </c>
      <c r="BD10" s="2"/>
      <c r="BE10" s="18">
        <f t="shared" si="15"/>
        <v>6.1187499999999995</v>
      </c>
      <c r="BF10" s="18">
        <f t="shared" si="16"/>
        <v>5.875</v>
      </c>
      <c r="BG10" s="18"/>
      <c r="BH10" s="18">
        <f t="shared" si="17"/>
        <v>5.9968749999999993</v>
      </c>
      <c r="BI10">
        <f t="shared" si="18"/>
        <v>4</v>
      </c>
    </row>
    <row r="11" spans="1:61" ht="15">
      <c r="A11" s="32">
        <v>45</v>
      </c>
      <c r="B11" s="31" t="s">
        <v>156</v>
      </c>
      <c r="C11" s="75" t="s">
        <v>152</v>
      </c>
      <c r="D11" s="47" t="s">
        <v>153</v>
      </c>
      <c r="E11" s="51" t="s">
        <v>91</v>
      </c>
      <c r="F11" s="10">
        <v>5</v>
      </c>
      <c r="G11" s="10">
        <v>4.5</v>
      </c>
      <c r="H11" s="10">
        <v>5</v>
      </c>
      <c r="I11" s="10">
        <v>6</v>
      </c>
      <c r="J11" s="10">
        <v>6.2</v>
      </c>
      <c r="K11" s="10">
        <v>5</v>
      </c>
      <c r="L11" s="10">
        <v>5</v>
      </c>
      <c r="M11" s="10">
        <v>5</v>
      </c>
      <c r="N11" s="24">
        <f t="shared" si="0"/>
        <v>41.7</v>
      </c>
      <c r="O11" s="25">
        <f t="shared" si="1"/>
        <v>5.2125000000000004</v>
      </c>
      <c r="P11" s="11">
        <f t="shared" si="2"/>
        <v>5.2125000000000004</v>
      </c>
      <c r="Q11" s="1"/>
      <c r="R11" s="10">
        <v>6.8</v>
      </c>
      <c r="S11" s="10">
        <v>4.9000000000000004</v>
      </c>
      <c r="T11" s="18">
        <f t="shared" si="3"/>
        <v>6.3249999999999993</v>
      </c>
      <c r="U11" s="18">
        <f t="shared" si="4"/>
        <v>5.7687499999999998</v>
      </c>
      <c r="V11" s="2"/>
      <c r="W11" s="10">
        <v>6</v>
      </c>
      <c r="X11" s="10">
        <v>6.5</v>
      </c>
      <c r="Y11" s="10">
        <v>6.2</v>
      </c>
      <c r="Z11" s="10">
        <v>6.2</v>
      </c>
      <c r="AA11" s="10">
        <v>6</v>
      </c>
      <c r="AB11" s="10">
        <v>6</v>
      </c>
      <c r="AC11" s="10">
        <v>5.2</v>
      </c>
      <c r="AD11" s="10">
        <v>5.4</v>
      </c>
      <c r="AE11" s="24">
        <f t="shared" si="5"/>
        <v>47.5</v>
      </c>
      <c r="AF11" s="25">
        <f t="shared" si="6"/>
        <v>5.9375</v>
      </c>
      <c r="AG11" s="11">
        <f t="shared" si="7"/>
        <v>5.9375</v>
      </c>
      <c r="AH11" s="1"/>
      <c r="AI11" s="10">
        <v>6.7</v>
      </c>
      <c r="AJ11" s="10">
        <v>5</v>
      </c>
      <c r="AK11" s="18">
        <f t="shared" si="8"/>
        <v>6.2750000000000004</v>
      </c>
      <c r="AL11" s="18">
        <f t="shared" si="9"/>
        <v>6.1062500000000002</v>
      </c>
      <c r="AM11" s="2"/>
      <c r="AN11" s="10"/>
      <c r="AO11" s="10"/>
      <c r="AP11" s="10"/>
      <c r="AQ11" s="10"/>
      <c r="AR11" s="10"/>
      <c r="AS11" s="10"/>
      <c r="AT11" s="10"/>
      <c r="AU11" s="10"/>
      <c r="AV11" s="24">
        <f t="shared" si="10"/>
        <v>0</v>
      </c>
      <c r="AW11" s="25">
        <f t="shared" si="11"/>
        <v>0</v>
      </c>
      <c r="AX11" s="11">
        <f t="shared" si="12"/>
        <v>0</v>
      </c>
      <c r="AY11" s="1"/>
      <c r="AZ11" s="10"/>
      <c r="BA11" s="10"/>
      <c r="BB11" s="18">
        <f t="shared" si="13"/>
        <v>0</v>
      </c>
      <c r="BC11" s="18">
        <f t="shared" si="14"/>
        <v>0</v>
      </c>
      <c r="BD11" s="2"/>
      <c r="BE11" s="18">
        <f t="shared" si="15"/>
        <v>5.7687499999999998</v>
      </c>
      <c r="BF11" s="18">
        <f t="shared" si="16"/>
        <v>6.1062500000000002</v>
      </c>
      <c r="BG11" s="18"/>
      <c r="BH11" s="18">
        <f t="shared" si="17"/>
        <v>5.9375</v>
      </c>
      <c r="BI11">
        <f t="shared" si="18"/>
        <v>5</v>
      </c>
    </row>
    <row r="12" spans="1:61" ht="15">
      <c r="A12" s="32">
        <v>23</v>
      </c>
      <c r="B12" s="31" t="s">
        <v>157</v>
      </c>
      <c r="C12" s="47" t="s">
        <v>158</v>
      </c>
      <c r="D12" s="47" t="s">
        <v>159</v>
      </c>
      <c r="E12" s="67" t="s">
        <v>160</v>
      </c>
      <c r="F12" s="10">
        <v>4.5</v>
      </c>
      <c r="G12" s="10">
        <v>4</v>
      </c>
      <c r="H12" s="10">
        <v>5</v>
      </c>
      <c r="I12" s="10">
        <v>6</v>
      </c>
      <c r="J12" s="10">
        <v>6</v>
      </c>
      <c r="K12" s="10">
        <v>5</v>
      </c>
      <c r="L12" s="10">
        <v>5</v>
      </c>
      <c r="M12" s="10">
        <v>5</v>
      </c>
      <c r="N12" s="24">
        <f t="shared" si="0"/>
        <v>40.5</v>
      </c>
      <c r="O12" s="25">
        <f t="shared" si="1"/>
        <v>5.0625</v>
      </c>
      <c r="P12" s="11">
        <f t="shared" si="2"/>
        <v>5.0625</v>
      </c>
      <c r="Q12" s="1"/>
      <c r="R12" s="10">
        <v>6.5</v>
      </c>
      <c r="S12" s="10">
        <v>4.5999999999999996</v>
      </c>
      <c r="T12" s="18">
        <f t="shared" si="3"/>
        <v>6.0250000000000004</v>
      </c>
      <c r="U12" s="18">
        <f t="shared" si="4"/>
        <v>5.5437500000000002</v>
      </c>
      <c r="V12" s="2"/>
      <c r="W12" s="10">
        <v>4.8</v>
      </c>
      <c r="X12" s="10">
        <v>5.8</v>
      </c>
      <c r="Y12" s="10">
        <v>4.5</v>
      </c>
      <c r="Z12" s="10">
        <v>5.8</v>
      </c>
      <c r="AA12" s="10">
        <v>5</v>
      </c>
      <c r="AB12" s="10">
        <v>5.2</v>
      </c>
      <c r="AC12" s="10">
        <v>5</v>
      </c>
      <c r="AD12" s="10">
        <v>5</v>
      </c>
      <c r="AE12" s="24">
        <f t="shared" si="5"/>
        <v>41.099999999999994</v>
      </c>
      <c r="AF12" s="25">
        <f t="shared" si="6"/>
        <v>5.1374999999999993</v>
      </c>
      <c r="AG12" s="11">
        <f t="shared" si="7"/>
        <v>5.1374999999999993</v>
      </c>
      <c r="AH12" s="1"/>
      <c r="AI12" s="10">
        <v>6</v>
      </c>
      <c r="AJ12" s="10">
        <v>4.2</v>
      </c>
      <c r="AK12" s="18">
        <f t="shared" si="8"/>
        <v>5.55</v>
      </c>
      <c r="AL12" s="18">
        <f t="shared" si="9"/>
        <v>5.34375</v>
      </c>
      <c r="AM12" s="2"/>
      <c r="AN12" s="10"/>
      <c r="AO12" s="10"/>
      <c r="AP12" s="10"/>
      <c r="AQ12" s="10"/>
      <c r="AR12" s="10"/>
      <c r="AS12" s="10"/>
      <c r="AT12" s="10"/>
      <c r="AU12" s="10"/>
      <c r="AV12" s="24">
        <f t="shared" si="10"/>
        <v>0</v>
      </c>
      <c r="AW12" s="25">
        <f t="shared" si="11"/>
        <v>0</v>
      </c>
      <c r="AX12" s="11">
        <f t="shared" si="12"/>
        <v>0</v>
      </c>
      <c r="AY12" s="1"/>
      <c r="AZ12" s="10"/>
      <c r="BA12" s="10"/>
      <c r="BB12" s="18">
        <f t="shared" si="13"/>
        <v>0</v>
      </c>
      <c r="BC12" s="18">
        <f t="shared" si="14"/>
        <v>0</v>
      </c>
      <c r="BD12" s="2"/>
      <c r="BE12" s="18">
        <f t="shared" si="15"/>
        <v>5.5437500000000002</v>
      </c>
      <c r="BF12" s="18">
        <f t="shared" si="16"/>
        <v>5.34375</v>
      </c>
      <c r="BG12" s="18"/>
      <c r="BH12" s="18">
        <f t="shared" si="17"/>
        <v>5.4437499999999996</v>
      </c>
      <c r="BI12">
        <f t="shared" si="18"/>
        <v>6</v>
      </c>
    </row>
    <row r="13" spans="1:61" ht="15">
      <c r="A13" s="32">
        <v>46</v>
      </c>
      <c r="B13" s="31" t="s">
        <v>161</v>
      </c>
      <c r="C13" s="75" t="s">
        <v>152</v>
      </c>
      <c r="D13" s="47" t="s">
        <v>153</v>
      </c>
      <c r="E13" s="51" t="s">
        <v>91</v>
      </c>
      <c r="F13" s="10">
        <v>5.2</v>
      </c>
      <c r="G13" s="10">
        <v>4.7</v>
      </c>
      <c r="H13" s="10">
        <v>3.7</v>
      </c>
      <c r="I13" s="10">
        <v>4</v>
      </c>
      <c r="J13" s="10">
        <v>6</v>
      </c>
      <c r="K13" s="10">
        <v>5.8</v>
      </c>
      <c r="L13" s="10">
        <v>5.5</v>
      </c>
      <c r="M13" s="10">
        <v>5</v>
      </c>
      <c r="N13" s="24">
        <f t="shared" si="0"/>
        <v>39.900000000000006</v>
      </c>
      <c r="O13" s="25">
        <f t="shared" si="1"/>
        <v>4.9875000000000007</v>
      </c>
      <c r="P13" s="11">
        <f t="shared" si="2"/>
        <v>4.9875000000000007</v>
      </c>
      <c r="Q13" s="1"/>
      <c r="R13" s="10">
        <v>5.8</v>
      </c>
      <c r="S13" s="10">
        <v>4.3</v>
      </c>
      <c r="T13" s="18">
        <f t="shared" si="3"/>
        <v>5.4249999999999998</v>
      </c>
      <c r="U13" s="18">
        <f t="shared" si="4"/>
        <v>5.2062500000000007</v>
      </c>
      <c r="V13" s="2"/>
      <c r="W13" s="10">
        <v>6.9</v>
      </c>
      <c r="X13" s="10">
        <v>6.9</v>
      </c>
      <c r="Y13" s="10">
        <v>6.2</v>
      </c>
      <c r="Z13" s="10">
        <v>6.5</v>
      </c>
      <c r="AA13" s="10">
        <v>6</v>
      </c>
      <c r="AB13" s="10">
        <v>5.8</v>
      </c>
      <c r="AC13" s="10">
        <v>5.4</v>
      </c>
      <c r="AD13" s="10">
        <v>5.2</v>
      </c>
      <c r="AE13" s="24">
        <f t="shared" si="5"/>
        <v>48.9</v>
      </c>
      <c r="AF13" s="25">
        <f t="shared" si="6"/>
        <v>6.1124999999999998</v>
      </c>
      <c r="AG13" s="11">
        <f t="shared" si="7"/>
        <v>6.1124999999999998</v>
      </c>
      <c r="AH13" s="1"/>
      <c r="AI13" s="10">
        <v>5.3</v>
      </c>
      <c r="AJ13" s="10">
        <v>4.2</v>
      </c>
      <c r="AK13" s="18">
        <f t="shared" si="8"/>
        <v>5.0249999999999995</v>
      </c>
      <c r="AL13" s="18">
        <f t="shared" si="9"/>
        <v>5.5687499999999996</v>
      </c>
      <c r="AM13" s="2"/>
      <c r="AN13" s="10"/>
      <c r="AO13" s="10"/>
      <c r="AP13" s="10"/>
      <c r="AQ13" s="10"/>
      <c r="AR13" s="10"/>
      <c r="AS13" s="10"/>
      <c r="AT13" s="10"/>
      <c r="AU13" s="10"/>
      <c r="AV13" s="24">
        <f t="shared" si="10"/>
        <v>0</v>
      </c>
      <c r="AW13" s="25">
        <f t="shared" si="11"/>
        <v>0</v>
      </c>
      <c r="AX13" s="11">
        <f t="shared" si="12"/>
        <v>0</v>
      </c>
      <c r="AY13" s="1"/>
      <c r="AZ13" s="10"/>
      <c r="BA13" s="10"/>
      <c r="BB13" s="18">
        <f t="shared" si="13"/>
        <v>0</v>
      </c>
      <c r="BC13" s="18">
        <f t="shared" si="14"/>
        <v>0</v>
      </c>
      <c r="BD13" s="2"/>
      <c r="BE13" s="18">
        <f t="shared" si="15"/>
        <v>5.2062500000000007</v>
      </c>
      <c r="BF13" s="18">
        <f t="shared" si="16"/>
        <v>5.5687499999999996</v>
      </c>
      <c r="BG13" s="18"/>
      <c r="BH13" s="18">
        <f t="shared" si="17"/>
        <v>5.3875000000000002</v>
      </c>
      <c r="BI13">
        <f t="shared" si="18"/>
        <v>7</v>
      </c>
    </row>
  </sheetData>
  <sortState ref="A7:BI13">
    <sortCondition descending="1" ref="BH7:BH13"/>
  </sortState>
  <mergeCells count="10">
    <mergeCell ref="AZ4:BB4"/>
    <mergeCell ref="BE4:BG4"/>
    <mergeCell ref="H1:M1"/>
    <mergeCell ref="Y1:AF1"/>
    <mergeCell ref="AP1:AW1"/>
    <mergeCell ref="F4:P4"/>
    <mergeCell ref="R4:T4"/>
    <mergeCell ref="W4:AG4"/>
    <mergeCell ref="AI4:AK4"/>
    <mergeCell ref="AN4:AX4"/>
  </mergeCells>
  <pageMargins left="0.75" right="0.75" top="1" bottom="1" header="0.5" footer="0.5"/>
  <pageSetup paperSize="9" scale="94" orientation="landscape" horizontalDpi="300" verticalDpi="300" r:id="rId1"/>
  <headerFooter alignWithMargins="0">
    <oddFooter>&amp;L&amp;A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12"/>
  <sheetViews>
    <sheetView workbookViewId="0">
      <pane xSplit="5" ySplit="6" topLeftCell="F7" activePane="bottomRight" state="frozen"/>
      <selection pane="bottomLeft" activeCell="A7" sqref="A7"/>
      <selection pane="topRight" activeCell="F1" sqref="F1"/>
      <selection pane="bottomRight" activeCell="F7" sqref="F7"/>
    </sheetView>
  </sheetViews>
  <sheetFormatPr defaultRowHeight="12.75"/>
  <cols>
    <col min="1" max="1" width="5.5703125" customWidth="1"/>
    <col min="2" max="2" width="21.28515625" customWidth="1"/>
    <col min="3" max="3" width="18.42578125" customWidth="1"/>
    <col min="4" max="4" width="14.5703125" customWidth="1"/>
    <col min="5" max="5" width="13.85546875" customWidth="1"/>
    <col min="6" max="16" width="5.7109375" customWidth="1"/>
    <col min="17" max="17" width="3.140625" customWidth="1"/>
    <col min="18" max="20" width="5.7109375" customWidth="1"/>
    <col min="21" max="21" width="6.7109375" customWidth="1"/>
    <col min="22" max="22" width="3.140625" customWidth="1"/>
    <col min="23" max="33" width="5.7109375" customWidth="1"/>
    <col min="34" max="34" width="3.140625" customWidth="1"/>
    <col min="35" max="37" width="5.7109375" customWidth="1"/>
    <col min="38" max="38" width="6.7109375" customWidth="1"/>
    <col min="39" max="39" width="3.140625" customWidth="1"/>
    <col min="40" max="50" width="5.7109375" customWidth="1"/>
    <col min="51" max="51" width="3.140625" customWidth="1"/>
    <col min="52" max="54" width="5.7109375" customWidth="1"/>
    <col min="55" max="55" width="6.7109375" customWidth="1"/>
    <col min="56" max="56" width="3.140625" customWidth="1"/>
    <col min="57" max="60" width="6.7109375" customWidth="1"/>
    <col min="61" max="61" width="11.5703125" customWidth="1"/>
  </cols>
  <sheetData>
    <row r="1" spans="1:61">
      <c r="A1" t="s">
        <v>0</v>
      </c>
      <c r="D1" t="s">
        <v>1</v>
      </c>
      <c r="E1" t="s">
        <v>6</v>
      </c>
      <c r="F1" s="86" t="s">
        <v>1</v>
      </c>
      <c r="G1" s="86"/>
      <c r="H1" s="89" t="str">
        <f>E1</f>
        <v>Robyn Bruderer</v>
      </c>
      <c r="I1" s="89"/>
      <c r="J1" s="89"/>
      <c r="K1" s="89"/>
      <c r="L1" s="89"/>
      <c r="M1" s="89"/>
      <c r="N1" s="86"/>
      <c r="O1" s="86"/>
      <c r="Q1" s="1"/>
      <c r="V1" s="2"/>
      <c r="W1" t="s">
        <v>3</v>
      </c>
      <c r="Y1" s="89" t="str">
        <f>E2</f>
        <v>Jenny Scott</v>
      </c>
      <c r="Z1" s="89"/>
      <c r="AA1" s="89"/>
      <c r="AB1" s="89"/>
      <c r="AC1" s="89"/>
      <c r="AD1" s="89"/>
      <c r="AE1" s="89"/>
      <c r="AF1" s="89"/>
      <c r="AH1" s="1"/>
      <c r="AM1" s="2"/>
      <c r="AN1" t="s">
        <v>4</v>
      </c>
      <c r="AP1" s="89">
        <f>E3</f>
        <v>0</v>
      </c>
      <c r="AQ1" s="89"/>
      <c r="AR1" s="89"/>
      <c r="AS1" s="89"/>
      <c r="AT1" s="89"/>
      <c r="AU1" s="89"/>
      <c r="AV1" s="89"/>
      <c r="AW1" s="89"/>
      <c r="AY1" s="1"/>
      <c r="BD1" s="2"/>
      <c r="BI1" s="4">
        <f ca="1">NOW()</f>
        <v>42374.372500810183</v>
      </c>
    </row>
    <row r="2" spans="1:61">
      <c r="A2" s="5" t="s">
        <v>5</v>
      </c>
      <c r="B2" s="5"/>
      <c r="D2" t="s">
        <v>3</v>
      </c>
      <c r="E2" t="s">
        <v>124</v>
      </c>
      <c r="Q2" s="1"/>
      <c r="V2" s="2"/>
      <c r="AH2" s="1"/>
      <c r="AM2" s="2"/>
      <c r="AY2" s="1"/>
      <c r="BD2" s="2"/>
      <c r="BI2" s="6">
        <f ca="1">NOW()</f>
        <v>42374.372500810183</v>
      </c>
    </row>
    <row r="3" spans="1:61">
      <c r="A3" t="s">
        <v>145</v>
      </c>
      <c r="C3" t="s">
        <v>162</v>
      </c>
      <c r="D3" t="s">
        <v>4</v>
      </c>
      <c r="Q3" s="1"/>
      <c r="V3" s="2"/>
      <c r="AH3" s="1"/>
      <c r="AM3" s="2"/>
      <c r="AY3" s="1"/>
      <c r="BD3" s="2"/>
    </row>
    <row r="4" spans="1:61">
      <c r="A4" t="s">
        <v>163</v>
      </c>
      <c r="F4" s="90" t="s">
        <v>10</v>
      </c>
      <c r="G4" s="90"/>
      <c r="H4" s="90"/>
      <c r="I4" s="90"/>
      <c r="J4" s="90"/>
      <c r="K4" s="90"/>
      <c r="L4" s="90"/>
      <c r="M4" s="90"/>
      <c r="N4" s="90"/>
      <c r="O4" s="90"/>
      <c r="P4" s="90"/>
      <c r="Q4" s="7"/>
      <c r="R4" s="90" t="s">
        <v>12</v>
      </c>
      <c r="S4" s="90"/>
      <c r="T4" s="90"/>
      <c r="U4" s="85" t="s">
        <v>15</v>
      </c>
      <c r="V4" s="2"/>
      <c r="W4" s="90" t="s">
        <v>10</v>
      </c>
      <c r="X4" s="90"/>
      <c r="Y4" s="90"/>
      <c r="Z4" s="90"/>
      <c r="AA4" s="90"/>
      <c r="AB4" s="90"/>
      <c r="AC4" s="90"/>
      <c r="AD4" s="90"/>
      <c r="AE4" s="90"/>
      <c r="AF4" s="90"/>
      <c r="AG4" s="90"/>
      <c r="AH4" s="7"/>
      <c r="AI4" s="90" t="s">
        <v>12</v>
      </c>
      <c r="AJ4" s="90"/>
      <c r="AK4" s="90"/>
      <c r="AL4" s="85" t="s">
        <v>15</v>
      </c>
      <c r="AM4" s="2"/>
      <c r="AN4" s="90" t="s">
        <v>10</v>
      </c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7"/>
      <c r="AZ4" s="90" t="s">
        <v>12</v>
      </c>
      <c r="BA4" s="90"/>
      <c r="BB4" s="90"/>
      <c r="BC4" s="85" t="s">
        <v>15</v>
      </c>
      <c r="BD4" s="2"/>
      <c r="BE4" s="90" t="s">
        <v>16</v>
      </c>
      <c r="BF4" s="90"/>
      <c r="BG4" s="90"/>
      <c r="BH4" s="85" t="s">
        <v>59</v>
      </c>
    </row>
    <row r="5" spans="1:61" s="22" customFormat="1">
      <c r="A5" s="85" t="s">
        <v>19</v>
      </c>
      <c r="B5" s="85" t="s">
        <v>20</v>
      </c>
      <c r="C5" s="85" t="s">
        <v>21</v>
      </c>
      <c r="D5" s="85" t="s">
        <v>22</v>
      </c>
      <c r="E5" s="85" t="s">
        <v>23</v>
      </c>
      <c r="F5" s="85" t="s">
        <v>24</v>
      </c>
      <c r="G5" s="85" t="s">
        <v>62</v>
      </c>
      <c r="H5" s="85" t="s">
        <v>127</v>
      </c>
      <c r="I5" s="85" t="s">
        <v>128</v>
      </c>
      <c r="J5" s="85" t="s">
        <v>129</v>
      </c>
      <c r="K5" s="85" t="s">
        <v>130</v>
      </c>
      <c r="L5" s="85" t="s">
        <v>131</v>
      </c>
      <c r="M5" s="85" t="s">
        <v>132</v>
      </c>
      <c r="N5" s="85" t="s">
        <v>32</v>
      </c>
      <c r="O5" s="85" t="s">
        <v>33</v>
      </c>
      <c r="P5" s="85" t="s">
        <v>34</v>
      </c>
      <c r="Q5" s="7"/>
      <c r="R5" s="85" t="s">
        <v>41</v>
      </c>
      <c r="S5" s="85" t="s">
        <v>42</v>
      </c>
      <c r="T5" s="85" t="s">
        <v>34</v>
      </c>
      <c r="U5" s="85" t="s">
        <v>45</v>
      </c>
      <c r="V5" s="8"/>
      <c r="W5" s="85" t="s">
        <v>24</v>
      </c>
      <c r="X5" s="85" t="s">
        <v>62</v>
      </c>
      <c r="Y5" s="85" t="s">
        <v>127</v>
      </c>
      <c r="Z5" s="85" t="s">
        <v>128</v>
      </c>
      <c r="AA5" s="85" t="s">
        <v>129</v>
      </c>
      <c r="AB5" s="85" t="s">
        <v>130</v>
      </c>
      <c r="AC5" s="85" t="s">
        <v>131</v>
      </c>
      <c r="AD5" s="85" t="s">
        <v>132</v>
      </c>
      <c r="AE5" s="85" t="s">
        <v>32</v>
      </c>
      <c r="AF5" s="85" t="s">
        <v>33</v>
      </c>
      <c r="AG5" s="85" t="s">
        <v>34</v>
      </c>
      <c r="AH5" s="7"/>
      <c r="AI5" s="85" t="s">
        <v>41</v>
      </c>
      <c r="AJ5" s="85" t="s">
        <v>42</v>
      </c>
      <c r="AK5" s="85" t="s">
        <v>34</v>
      </c>
      <c r="AL5" s="85" t="s">
        <v>45</v>
      </c>
      <c r="AM5" s="8"/>
      <c r="AN5" s="85" t="s">
        <v>24</v>
      </c>
      <c r="AO5" s="85" t="s">
        <v>62</v>
      </c>
      <c r="AP5" s="85" t="s">
        <v>127</v>
      </c>
      <c r="AQ5" s="85" t="s">
        <v>128</v>
      </c>
      <c r="AR5" s="85" t="s">
        <v>129</v>
      </c>
      <c r="AS5" s="85" t="s">
        <v>130</v>
      </c>
      <c r="AT5" s="85" t="s">
        <v>131</v>
      </c>
      <c r="AU5" s="85" t="s">
        <v>132</v>
      </c>
      <c r="AV5" s="85" t="s">
        <v>32</v>
      </c>
      <c r="AW5" s="85" t="s">
        <v>33</v>
      </c>
      <c r="AX5" s="85" t="s">
        <v>34</v>
      </c>
      <c r="AY5" s="7"/>
      <c r="AZ5" s="85" t="s">
        <v>41</v>
      </c>
      <c r="BA5" s="85" t="s">
        <v>42</v>
      </c>
      <c r="BB5" s="85" t="s">
        <v>34</v>
      </c>
      <c r="BC5" s="85" t="s">
        <v>45</v>
      </c>
      <c r="BD5" s="8"/>
      <c r="BE5" s="85" t="s">
        <v>46</v>
      </c>
      <c r="BF5" s="85" t="s">
        <v>47</v>
      </c>
      <c r="BG5" s="85" t="s">
        <v>48</v>
      </c>
      <c r="BH5" s="85" t="s">
        <v>34</v>
      </c>
      <c r="BI5" s="85" t="s">
        <v>50</v>
      </c>
    </row>
    <row r="6" spans="1:61">
      <c r="Q6" s="1"/>
      <c r="V6" s="2"/>
      <c r="AH6" s="1"/>
      <c r="AM6" s="2"/>
      <c r="AY6" s="1"/>
      <c r="BD6" s="2"/>
    </row>
    <row r="7" spans="1:61" ht="15">
      <c r="A7" s="32">
        <v>22</v>
      </c>
      <c r="B7" s="31" t="s">
        <v>164</v>
      </c>
      <c r="C7" s="47" t="s">
        <v>158</v>
      </c>
      <c r="D7" s="47" t="s">
        <v>159</v>
      </c>
      <c r="E7" s="67" t="s">
        <v>160</v>
      </c>
      <c r="F7" s="10">
        <v>4.5</v>
      </c>
      <c r="G7" s="10">
        <v>5.5</v>
      </c>
      <c r="H7" s="10">
        <v>5.8</v>
      </c>
      <c r="I7" s="10">
        <v>5.5</v>
      </c>
      <c r="J7" s="10">
        <v>6.5</v>
      </c>
      <c r="K7" s="10">
        <v>6.5</v>
      </c>
      <c r="L7" s="10">
        <v>6.8</v>
      </c>
      <c r="M7" s="10">
        <v>6.2</v>
      </c>
      <c r="N7" s="24">
        <f t="shared" ref="N7:N12" si="0">SUM(F7:M7)</f>
        <v>47.3</v>
      </c>
      <c r="O7" s="25">
        <f t="shared" ref="O7:O12" si="1">N7/8</f>
        <v>5.9124999999999996</v>
      </c>
      <c r="P7" s="11">
        <f t="shared" ref="P7:P12" si="2">O7</f>
        <v>5.9124999999999996</v>
      </c>
      <c r="Q7" s="1"/>
      <c r="R7" s="10">
        <v>7.8</v>
      </c>
      <c r="S7" s="10">
        <v>5.3</v>
      </c>
      <c r="T7" s="18">
        <f t="shared" ref="T7:T12" si="3">(R7*0.75)+(S7*0.25)</f>
        <v>7.1749999999999998</v>
      </c>
      <c r="U7" s="18">
        <f t="shared" ref="U7:U12" si="4">(P7+T7)/2</f>
        <v>6.5437499999999993</v>
      </c>
      <c r="V7" s="2"/>
      <c r="W7" s="10">
        <v>6</v>
      </c>
      <c r="X7" s="10">
        <v>6</v>
      </c>
      <c r="Y7" s="10">
        <v>5.5</v>
      </c>
      <c r="Z7" s="10">
        <v>6.5</v>
      </c>
      <c r="AA7" s="10">
        <v>5.5</v>
      </c>
      <c r="AB7" s="10">
        <v>5.5</v>
      </c>
      <c r="AC7" s="10">
        <v>6</v>
      </c>
      <c r="AD7" s="10">
        <v>6</v>
      </c>
      <c r="AE7" s="24">
        <f t="shared" ref="AE7:AE12" si="5">SUM(W7:AD7)</f>
        <v>47</v>
      </c>
      <c r="AF7" s="25">
        <f t="shared" ref="AF7:AF12" si="6">AE7/8</f>
        <v>5.875</v>
      </c>
      <c r="AG7" s="11">
        <f t="shared" ref="AG7:AG12" si="7">AF7</f>
        <v>5.875</v>
      </c>
      <c r="AH7" s="1"/>
      <c r="AI7" s="10">
        <v>6.7</v>
      </c>
      <c r="AJ7" s="10">
        <v>6.2</v>
      </c>
      <c r="AK7" s="18">
        <f t="shared" ref="AK7:AK12" si="8">(AI7*0.75)+(AJ7*0.25)</f>
        <v>6.5750000000000002</v>
      </c>
      <c r="AL7" s="18">
        <f t="shared" ref="AL7:AL12" si="9">(AG7+AK7)/2</f>
        <v>6.2249999999999996</v>
      </c>
      <c r="AM7" s="2"/>
      <c r="AN7" s="10"/>
      <c r="AO7" s="10"/>
      <c r="AP7" s="10"/>
      <c r="AQ7" s="10"/>
      <c r="AR7" s="10"/>
      <c r="AS7" s="10"/>
      <c r="AT7" s="10"/>
      <c r="AU7" s="10"/>
      <c r="AV7" s="24">
        <f t="shared" ref="AV7:AV12" si="10">SUM(AN7:AU7)</f>
        <v>0</v>
      </c>
      <c r="AW7" s="25">
        <f t="shared" ref="AW7:AW12" si="11">AV7/8</f>
        <v>0</v>
      </c>
      <c r="AX7" s="11">
        <f t="shared" ref="AX7:AX12" si="12">AW7</f>
        <v>0</v>
      </c>
      <c r="AY7" s="1"/>
      <c r="AZ7" s="10"/>
      <c r="BA7" s="10"/>
      <c r="BB7" s="18">
        <f t="shared" ref="BB7:BB12" si="13">(AZ7*0.75)+(BA7*0.25)</f>
        <v>0</v>
      </c>
      <c r="BC7" s="18">
        <f t="shared" ref="BC7:BC12" si="14">(AX7+BB7)/2</f>
        <v>0</v>
      </c>
      <c r="BD7" s="2"/>
      <c r="BE7" s="18">
        <f t="shared" ref="BE7:BE12" si="15">U7</f>
        <v>6.5437499999999993</v>
      </c>
      <c r="BF7" s="18">
        <f t="shared" ref="BF7:BF12" si="16">AL7</f>
        <v>6.2249999999999996</v>
      </c>
      <c r="BG7" s="18"/>
      <c r="BH7" s="18">
        <f t="shared" ref="BH7:BH12" si="17">AVERAGE(BE7:BG7)</f>
        <v>6.3843749999999995</v>
      </c>
      <c r="BI7">
        <f t="shared" ref="BI7:BI12" si="18">RANK(BH7,BH$7:BH$12)</f>
        <v>1</v>
      </c>
    </row>
    <row r="8" spans="1:61" ht="15">
      <c r="A8" s="32">
        <v>18</v>
      </c>
      <c r="B8" s="31" t="s">
        <v>165</v>
      </c>
      <c r="C8" s="47" t="s">
        <v>115</v>
      </c>
      <c r="D8" s="47" t="s">
        <v>75</v>
      </c>
      <c r="E8" s="73" t="s">
        <v>76</v>
      </c>
      <c r="F8" s="10">
        <v>5.3</v>
      </c>
      <c r="G8" s="10">
        <v>6.3</v>
      </c>
      <c r="H8" s="10">
        <v>6.2</v>
      </c>
      <c r="I8" s="10">
        <v>6.2</v>
      </c>
      <c r="J8" s="10">
        <v>5.8</v>
      </c>
      <c r="K8" s="10">
        <v>6</v>
      </c>
      <c r="L8" s="10">
        <v>5.8</v>
      </c>
      <c r="M8" s="10">
        <v>6</v>
      </c>
      <c r="N8" s="24">
        <f t="shared" si="0"/>
        <v>47.599999999999994</v>
      </c>
      <c r="O8" s="25">
        <f t="shared" si="1"/>
        <v>5.9499999999999993</v>
      </c>
      <c r="P8" s="11">
        <f t="shared" si="2"/>
        <v>5.9499999999999993</v>
      </c>
      <c r="Q8" s="1"/>
      <c r="R8" s="10">
        <v>5.6</v>
      </c>
      <c r="S8" s="10">
        <v>4.9000000000000004</v>
      </c>
      <c r="T8" s="18">
        <f t="shared" si="3"/>
        <v>5.4249999999999989</v>
      </c>
      <c r="U8" s="18">
        <f t="shared" si="4"/>
        <v>5.6874999999999991</v>
      </c>
      <c r="V8" s="2"/>
      <c r="W8" s="10">
        <v>7</v>
      </c>
      <c r="X8" s="10">
        <v>6.5</v>
      </c>
      <c r="Y8" s="10">
        <v>7.5</v>
      </c>
      <c r="Z8" s="10">
        <v>6</v>
      </c>
      <c r="AA8" s="10">
        <v>6.5</v>
      </c>
      <c r="AB8" s="10">
        <v>6</v>
      </c>
      <c r="AC8" s="10">
        <v>6</v>
      </c>
      <c r="AD8" s="10">
        <v>7</v>
      </c>
      <c r="AE8" s="24">
        <f t="shared" si="5"/>
        <v>52.5</v>
      </c>
      <c r="AF8" s="25">
        <f t="shared" si="6"/>
        <v>6.5625</v>
      </c>
      <c r="AG8" s="11">
        <f t="shared" si="7"/>
        <v>6.5625</v>
      </c>
      <c r="AH8" s="1"/>
      <c r="AI8" s="10">
        <v>6.5</v>
      </c>
      <c r="AJ8" s="10">
        <v>4</v>
      </c>
      <c r="AK8" s="18">
        <f t="shared" si="8"/>
        <v>5.875</v>
      </c>
      <c r="AL8" s="18">
        <f t="shared" si="9"/>
        <v>6.21875</v>
      </c>
      <c r="AM8" s="2"/>
      <c r="AN8" s="10"/>
      <c r="AO8" s="10"/>
      <c r="AP8" s="10"/>
      <c r="AQ8" s="10"/>
      <c r="AR8" s="10"/>
      <c r="AS8" s="10"/>
      <c r="AT8" s="10"/>
      <c r="AU8" s="10"/>
      <c r="AV8" s="24">
        <f t="shared" si="10"/>
        <v>0</v>
      </c>
      <c r="AW8" s="25">
        <f t="shared" si="11"/>
        <v>0</v>
      </c>
      <c r="AX8" s="11">
        <f t="shared" si="12"/>
        <v>0</v>
      </c>
      <c r="AY8" s="1"/>
      <c r="AZ8" s="10"/>
      <c r="BA8" s="10"/>
      <c r="BB8" s="18">
        <f t="shared" si="13"/>
        <v>0</v>
      </c>
      <c r="BC8" s="18">
        <f t="shared" si="14"/>
        <v>0</v>
      </c>
      <c r="BD8" s="2"/>
      <c r="BE8" s="18">
        <f t="shared" si="15"/>
        <v>5.6874999999999991</v>
      </c>
      <c r="BF8" s="18">
        <f t="shared" si="16"/>
        <v>6.21875</v>
      </c>
      <c r="BG8" s="18"/>
      <c r="BH8" s="18">
        <f t="shared" si="17"/>
        <v>5.953125</v>
      </c>
      <c r="BI8">
        <f t="shared" si="18"/>
        <v>2</v>
      </c>
    </row>
    <row r="9" spans="1:61" ht="15">
      <c r="A9" s="32">
        <v>44</v>
      </c>
      <c r="B9" s="31" t="s">
        <v>166</v>
      </c>
      <c r="C9" s="75" t="s">
        <v>152</v>
      </c>
      <c r="D9" s="47" t="s">
        <v>153</v>
      </c>
      <c r="E9" s="51" t="s">
        <v>167</v>
      </c>
      <c r="F9" s="10">
        <v>4.7</v>
      </c>
      <c r="G9" s="10">
        <v>5.8</v>
      </c>
      <c r="H9" s="10">
        <v>6</v>
      </c>
      <c r="I9" s="10">
        <v>6</v>
      </c>
      <c r="J9" s="10">
        <v>6</v>
      </c>
      <c r="K9" s="10">
        <v>6.2</v>
      </c>
      <c r="L9" s="10">
        <v>6.2</v>
      </c>
      <c r="M9" s="10">
        <v>5.8</v>
      </c>
      <c r="N9" s="24">
        <f t="shared" si="0"/>
        <v>46.7</v>
      </c>
      <c r="O9" s="25">
        <f t="shared" si="1"/>
        <v>5.8375000000000004</v>
      </c>
      <c r="P9" s="11">
        <f t="shared" si="2"/>
        <v>5.8375000000000004</v>
      </c>
      <c r="Q9" s="1"/>
      <c r="R9" s="10">
        <v>5.3</v>
      </c>
      <c r="S9" s="10">
        <v>4.7</v>
      </c>
      <c r="T9" s="18">
        <f t="shared" si="3"/>
        <v>5.1499999999999995</v>
      </c>
      <c r="U9" s="18">
        <f t="shared" si="4"/>
        <v>5.4937500000000004</v>
      </c>
      <c r="V9" s="2"/>
      <c r="W9" s="10">
        <v>4</v>
      </c>
      <c r="X9" s="10">
        <v>4</v>
      </c>
      <c r="Y9" s="10">
        <v>5</v>
      </c>
      <c r="Z9" s="10">
        <v>6</v>
      </c>
      <c r="AA9" s="10">
        <v>5</v>
      </c>
      <c r="AB9" s="10">
        <v>4.5</v>
      </c>
      <c r="AC9" s="10">
        <v>7</v>
      </c>
      <c r="AD9" s="10">
        <v>5</v>
      </c>
      <c r="AE9" s="24">
        <f t="shared" si="5"/>
        <v>40.5</v>
      </c>
      <c r="AF9" s="25">
        <f t="shared" si="6"/>
        <v>5.0625</v>
      </c>
      <c r="AG9" s="11">
        <f t="shared" si="7"/>
        <v>5.0625</v>
      </c>
      <c r="AH9" s="1"/>
      <c r="AI9" s="10">
        <v>6.5</v>
      </c>
      <c r="AJ9" s="10">
        <v>6</v>
      </c>
      <c r="AK9" s="18">
        <f t="shared" si="8"/>
        <v>6.375</v>
      </c>
      <c r="AL9" s="18">
        <f t="shared" si="9"/>
        <v>5.71875</v>
      </c>
      <c r="AM9" s="2"/>
      <c r="AN9" s="10"/>
      <c r="AO9" s="10"/>
      <c r="AP9" s="10"/>
      <c r="AQ9" s="10"/>
      <c r="AR9" s="10"/>
      <c r="AS9" s="10"/>
      <c r="AT9" s="10"/>
      <c r="AU9" s="10"/>
      <c r="AV9" s="24">
        <f t="shared" si="10"/>
        <v>0</v>
      </c>
      <c r="AW9" s="25">
        <f t="shared" si="11"/>
        <v>0</v>
      </c>
      <c r="AX9" s="11">
        <f t="shared" si="12"/>
        <v>0</v>
      </c>
      <c r="AY9" s="1"/>
      <c r="AZ9" s="10"/>
      <c r="BA9" s="10"/>
      <c r="BB9" s="18">
        <f t="shared" si="13"/>
        <v>0</v>
      </c>
      <c r="BC9" s="18">
        <f t="shared" si="14"/>
        <v>0</v>
      </c>
      <c r="BD9" s="2"/>
      <c r="BE9" s="18">
        <f t="shared" si="15"/>
        <v>5.4937500000000004</v>
      </c>
      <c r="BF9" s="18">
        <f t="shared" si="16"/>
        <v>5.71875</v>
      </c>
      <c r="BG9" s="18"/>
      <c r="BH9" s="18">
        <f t="shared" si="17"/>
        <v>5.6062500000000002</v>
      </c>
      <c r="BI9">
        <f t="shared" si="18"/>
        <v>3</v>
      </c>
    </row>
    <row r="10" spans="1:61" ht="15">
      <c r="A10" s="32">
        <v>2</v>
      </c>
      <c r="B10" s="31" t="s">
        <v>168</v>
      </c>
      <c r="C10" s="75" t="s">
        <v>152</v>
      </c>
      <c r="D10" s="47" t="s">
        <v>153</v>
      </c>
      <c r="E10" s="48" t="s">
        <v>72</v>
      </c>
      <c r="F10" s="10">
        <v>4</v>
      </c>
      <c r="G10" s="10">
        <v>5.2</v>
      </c>
      <c r="H10" s="10">
        <v>5.3</v>
      </c>
      <c r="I10" s="10">
        <v>5</v>
      </c>
      <c r="J10" s="10">
        <v>5</v>
      </c>
      <c r="K10" s="10">
        <v>5</v>
      </c>
      <c r="L10" s="10">
        <v>5.8</v>
      </c>
      <c r="M10" s="10">
        <v>5.3</v>
      </c>
      <c r="N10" s="24">
        <f t="shared" si="0"/>
        <v>40.599999999999994</v>
      </c>
      <c r="O10" s="25">
        <f t="shared" si="1"/>
        <v>5.0749999999999993</v>
      </c>
      <c r="P10" s="11">
        <f t="shared" si="2"/>
        <v>5.0749999999999993</v>
      </c>
      <c r="Q10" s="1"/>
      <c r="R10" s="10">
        <v>6</v>
      </c>
      <c r="S10" s="10">
        <v>4.9000000000000004</v>
      </c>
      <c r="T10" s="18">
        <f t="shared" si="3"/>
        <v>5.7249999999999996</v>
      </c>
      <c r="U10" s="18">
        <f t="shared" si="4"/>
        <v>5.3999999999999995</v>
      </c>
      <c r="V10" s="2"/>
      <c r="W10" s="10">
        <v>4.5</v>
      </c>
      <c r="X10" s="10">
        <v>4</v>
      </c>
      <c r="Y10" s="10">
        <v>5.5</v>
      </c>
      <c r="Z10" s="10">
        <v>4</v>
      </c>
      <c r="AA10" s="10">
        <v>4.5</v>
      </c>
      <c r="AB10" s="10">
        <v>5.5</v>
      </c>
      <c r="AC10" s="10">
        <v>5.5</v>
      </c>
      <c r="AD10" s="10">
        <v>6</v>
      </c>
      <c r="AE10" s="24">
        <f t="shared" si="5"/>
        <v>39.5</v>
      </c>
      <c r="AF10" s="25">
        <f t="shared" si="6"/>
        <v>4.9375</v>
      </c>
      <c r="AG10" s="11">
        <f t="shared" si="7"/>
        <v>4.9375</v>
      </c>
      <c r="AH10" s="1"/>
      <c r="AI10" s="10">
        <v>7.1</v>
      </c>
      <c r="AJ10" s="10">
        <v>5.2</v>
      </c>
      <c r="AK10" s="18">
        <f t="shared" si="8"/>
        <v>6.6249999999999991</v>
      </c>
      <c r="AL10" s="18">
        <f t="shared" si="9"/>
        <v>5.78125</v>
      </c>
      <c r="AM10" s="2"/>
      <c r="AN10" s="10"/>
      <c r="AO10" s="10"/>
      <c r="AP10" s="10"/>
      <c r="AQ10" s="10"/>
      <c r="AR10" s="10"/>
      <c r="AS10" s="10"/>
      <c r="AT10" s="10"/>
      <c r="AU10" s="10"/>
      <c r="AV10" s="24">
        <f t="shared" si="10"/>
        <v>0</v>
      </c>
      <c r="AW10" s="25">
        <f t="shared" si="11"/>
        <v>0</v>
      </c>
      <c r="AX10" s="11">
        <f t="shared" si="12"/>
        <v>0</v>
      </c>
      <c r="AY10" s="1"/>
      <c r="AZ10" s="10"/>
      <c r="BA10" s="10"/>
      <c r="BB10" s="18">
        <f t="shared" si="13"/>
        <v>0</v>
      </c>
      <c r="BC10" s="18">
        <f t="shared" si="14"/>
        <v>0</v>
      </c>
      <c r="BD10" s="2"/>
      <c r="BE10" s="18">
        <f t="shared" si="15"/>
        <v>5.3999999999999995</v>
      </c>
      <c r="BF10" s="18">
        <f t="shared" si="16"/>
        <v>5.78125</v>
      </c>
      <c r="BG10" s="18"/>
      <c r="BH10" s="18">
        <f t="shared" si="17"/>
        <v>5.5906249999999993</v>
      </c>
      <c r="BI10">
        <f t="shared" si="18"/>
        <v>4</v>
      </c>
    </row>
    <row r="11" spans="1:61" ht="15">
      <c r="A11" s="32">
        <v>20</v>
      </c>
      <c r="B11" s="31" t="s">
        <v>169</v>
      </c>
      <c r="C11" s="75" t="s">
        <v>74</v>
      </c>
      <c r="D11" s="47" t="s">
        <v>75</v>
      </c>
      <c r="E11" s="73" t="s">
        <v>76</v>
      </c>
      <c r="F11" s="10">
        <v>4.8</v>
      </c>
      <c r="G11" s="10">
        <v>5.7</v>
      </c>
      <c r="H11" s="10">
        <v>0</v>
      </c>
      <c r="I11" s="10">
        <v>5.4</v>
      </c>
      <c r="J11" s="10">
        <v>5.5</v>
      </c>
      <c r="K11" s="10">
        <v>5.7</v>
      </c>
      <c r="L11" s="10">
        <v>3</v>
      </c>
      <c r="M11" s="10">
        <v>5.4</v>
      </c>
      <c r="N11" s="24">
        <f t="shared" si="0"/>
        <v>35.5</v>
      </c>
      <c r="O11" s="25">
        <f t="shared" si="1"/>
        <v>4.4375</v>
      </c>
      <c r="P11" s="11">
        <f t="shared" si="2"/>
        <v>4.4375</v>
      </c>
      <c r="Q11" s="1"/>
      <c r="R11" s="10">
        <v>5.3</v>
      </c>
      <c r="S11" s="10">
        <v>4.7</v>
      </c>
      <c r="T11" s="18">
        <f t="shared" si="3"/>
        <v>5.1499999999999995</v>
      </c>
      <c r="U11" s="18">
        <f t="shared" si="4"/>
        <v>4.7937499999999993</v>
      </c>
      <c r="V11" s="2"/>
      <c r="W11" s="10">
        <v>4</v>
      </c>
      <c r="X11" s="10">
        <v>5</v>
      </c>
      <c r="Y11" s="10">
        <v>5</v>
      </c>
      <c r="Z11" s="10">
        <v>5.5</v>
      </c>
      <c r="AA11" s="10">
        <v>5</v>
      </c>
      <c r="AB11" s="10">
        <v>5.5</v>
      </c>
      <c r="AC11" s="10">
        <v>4.5</v>
      </c>
      <c r="AD11" s="10">
        <v>6.5</v>
      </c>
      <c r="AE11" s="24">
        <f t="shared" si="5"/>
        <v>41</v>
      </c>
      <c r="AF11" s="25">
        <f t="shared" si="6"/>
        <v>5.125</v>
      </c>
      <c r="AG11" s="11">
        <f t="shared" si="7"/>
        <v>5.125</v>
      </c>
      <c r="AH11" s="1"/>
      <c r="AI11" s="10">
        <v>6.5</v>
      </c>
      <c r="AJ11" s="10">
        <v>6</v>
      </c>
      <c r="AK11" s="18">
        <f t="shared" si="8"/>
        <v>6.375</v>
      </c>
      <c r="AL11" s="18">
        <f t="shared" si="9"/>
        <v>5.75</v>
      </c>
      <c r="AM11" s="2"/>
      <c r="AN11" s="10"/>
      <c r="AO11" s="10"/>
      <c r="AP11" s="10"/>
      <c r="AQ11" s="10"/>
      <c r="AR11" s="10"/>
      <c r="AS11" s="10"/>
      <c r="AT11" s="10"/>
      <c r="AU11" s="10"/>
      <c r="AV11" s="24">
        <f t="shared" si="10"/>
        <v>0</v>
      </c>
      <c r="AW11" s="25">
        <f t="shared" si="11"/>
        <v>0</v>
      </c>
      <c r="AX11" s="11">
        <f t="shared" si="12"/>
        <v>0</v>
      </c>
      <c r="AY11" s="1"/>
      <c r="AZ11" s="10"/>
      <c r="BA11" s="10"/>
      <c r="BB11" s="18">
        <f t="shared" si="13"/>
        <v>0</v>
      </c>
      <c r="BC11" s="18">
        <f t="shared" si="14"/>
        <v>0</v>
      </c>
      <c r="BD11" s="2"/>
      <c r="BE11" s="18">
        <f t="shared" si="15"/>
        <v>4.7937499999999993</v>
      </c>
      <c r="BF11" s="18">
        <f t="shared" si="16"/>
        <v>5.75</v>
      </c>
      <c r="BG11" s="18"/>
      <c r="BH11" s="18">
        <f t="shared" si="17"/>
        <v>5.2718749999999996</v>
      </c>
      <c r="BI11">
        <f t="shared" si="18"/>
        <v>5</v>
      </c>
    </row>
    <row r="12" spans="1:61" ht="15">
      <c r="A12" s="32">
        <v>30</v>
      </c>
      <c r="B12" s="31" t="s">
        <v>170</v>
      </c>
      <c r="C12" s="75" t="s">
        <v>152</v>
      </c>
      <c r="D12" s="47" t="s">
        <v>153</v>
      </c>
      <c r="E12" s="74" t="s">
        <v>54</v>
      </c>
      <c r="F12" s="10">
        <v>3.5</v>
      </c>
      <c r="G12" s="10">
        <v>5.2</v>
      </c>
      <c r="H12" s="10">
        <v>4.8</v>
      </c>
      <c r="I12" s="10">
        <v>4.8</v>
      </c>
      <c r="J12" s="10">
        <v>3.5</v>
      </c>
      <c r="K12" s="10">
        <v>4.5</v>
      </c>
      <c r="L12" s="10">
        <v>5.7</v>
      </c>
      <c r="M12" s="10">
        <v>4.7</v>
      </c>
      <c r="N12" s="24">
        <f t="shared" si="0"/>
        <v>36.700000000000003</v>
      </c>
      <c r="O12" s="25">
        <f t="shared" si="1"/>
        <v>4.5875000000000004</v>
      </c>
      <c r="P12" s="11">
        <f t="shared" si="2"/>
        <v>4.5875000000000004</v>
      </c>
      <c r="Q12" s="1"/>
      <c r="R12" s="10">
        <v>4.7</v>
      </c>
      <c r="S12" s="10">
        <v>4.5</v>
      </c>
      <c r="T12" s="18">
        <f t="shared" si="3"/>
        <v>4.6500000000000004</v>
      </c>
      <c r="U12" s="18">
        <f t="shared" si="4"/>
        <v>4.6187500000000004</v>
      </c>
      <c r="V12" s="2"/>
      <c r="W12" s="10">
        <v>3.5</v>
      </c>
      <c r="X12" s="10">
        <v>4</v>
      </c>
      <c r="Y12" s="10">
        <v>4</v>
      </c>
      <c r="Z12" s="10">
        <v>4</v>
      </c>
      <c r="AA12" s="10">
        <v>3</v>
      </c>
      <c r="AB12" s="10">
        <v>4.5</v>
      </c>
      <c r="AC12" s="10">
        <v>4.5</v>
      </c>
      <c r="AD12" s="10">
        <v>4.5</v>
      </c>
      <c r="AE12" s="24">
        <f t="shared" si="5"/>
        <v>32</v>
      </c>
      <c r="AF12" s="25">
        <f t="shared" si="6"/>
        <v>4</v>
      </c>
      <c r="AG12" s="11">
        <f t="shared" si="7"/>
        <v>4</v>
      </c>
      <c r="AH12" s="1"/>
      <c r="AI12" s="10">
        <v>5.8</v>
      </c>
      <c r="AJ12" s="10">
        <v>5.5</v>
      </c>
      <c r="AK12" s="18">
        <f t="shared" si="8"/>
        <v>5.7249999999999996</v>
      </c>
      <c r="AL12" s="18">
        <f t="shared" si="9"/>
        <v>4.8624999999999998</v>
      </c>
      <c r="AM12" s="2"/>
      <c r="AN12" s="10"/>
      <c r="AO12" s="10"/>
      <c r="AP12" s="10"/>
      <c r="AQ12" s="10"/>
      <c r="AR12" s="10"/>
      <c r="AS12" s="10"/>
      <c r="AT12" s="10"/>
      <c r="AU12" s="10"/>
      <c r="AV12" s="24">
        <f t="shared" si="10"/>
        <v>0</v>
      </c>
      <c r="AW12" s="25">
        <f t="shared" si="11"/>
        <v>0</v>
      </c>
      <c r="AX12" s="11">
        <f t="shared" si="12"/>
        <v>0</v>
      </c>
      <c r="AY12" s="1"/>
      <c r="AZ12" s="10"/>
      <c r="BA12" s="10"/>
      <c r="BB12" s="18">
        <f t="shared" si="13"/>
        <v>0</v>
      </c>
      <c r="BC12" s="18">
        <f t="shared" si="14"/>
        <v>0</v>
      </c>
      <c r="BD12" s="2"/>
      <c r="BE12" s="18">
        <f t="shared" si="15"/>
        <v>4.6187500000000004</v>
      </c>
      <c r="BF12" s="18">
        <f t="shared" si="16"/>
        <v>4.8624999999999998</v>
      </c>
      <c r="BG12" s="18"/>
      <c r="BH12" s="18">
        <f t="shared" si="17"/>
        <v>4.7406249999999996</v>
      </c>
      <c r="BI12">
        <f t="shared" si="18"/>
        <v>6</v>
      </c>
    </row>
  </sheetData>
  <sortState ref="A7:BI13">
    <sortCondition descending="1" ref="BH7:BH13"/>
  </sortState>
  <mergeCells count="10">
    <mergeCell ref="AZ4:BB4"/>
    <mergeCell ref="BE4:BG4"/>
    <mergeCell ref="H1:M1"/>
    <mergeCell ref="Y1:AF1"/>
    <mergeCell ref="AP1:AW1"/>
    <mergeCell ref="F4:P4"/>
    <mergeCell ref="R4:T4"/>
    <mergeCell ref="W4:AG4"/>
    <mergeCell ref="AI4:AK4"/>
    <mergeCell ref="AN4:AX4"/>
  </mergeCells>
  <pageMargins left="0.75" right="0.75" top="1" bottom="1" header="0.5" footer="0.5"/>
  <pageSetup paperSize="9" scale="95" orientation="landscape" horizontalDpi="300" verticalDpi="300" r:id="rId1"/>
  <headerFooter alignWithMargins="0">
    <oddFooter>&amp;L&amp;A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35"/>
  <sheetViews>
    <sheetView workbookViewId="0">
      <pane xSplit="5" ySplit="6" topLeftCell="F7" activePane="bottomRight" state="frozen"/>
      <selection pane="bottomLeft" activeCell="A7" sqref="A7"/>
      <selection pane="topRight" activeCell="F1" sqref="F1"/>
      <selection pane="bottomRight" activeCell="F7" sqref="F7"/>
    </sheetView>
  </sheetViews>
  <sheetFormatPr defaultRowHeight="12.75"/>
  <cols>
    <col min="1" max="1" width="5.5703125" customWidth="1"/>
    <col min="2" max="2" width="22.85546875" customWidth="1"/>
    <col min="3" max="3" width="19.28515625" customWidth="1"/>
    <col min="4" max="4" width="14" customWidth="1"/>
    <col min="5" max="5" width="14.85546875" customWidth="1"/>
    <col min="6" max="12" width="5.7109375" customWidth="1"/>
    <col min="13" max="13" width="7.5703125" customWidth="1"/>
    <col min="14" max="15" width="6.5703125" customWidth="1"/>
    <col min="16" max="16" width="5.7109375" customWidth="1"/>
    <col min="17" max="17" width="3.140625" customWidth="1"/>
    <col min="18" max="21" width="5.7109375" customWidth="1"/>
    <col min="22" max="22" width="6.7109375" customWidth="1"/>
    <col min="23" max="23" width="3.140625" customWidth="1"/>
    <col min="24" max="30" width="5.7109375" customWidth="1"/>
    <col min="31" max="31" width="7.5703125" customWidth="1"/>
    <col min="32" max="32" width="6.5703125" customWidth="1"/>
    <col min="33" max="34" width="5.7109375" customWidth="1"/>
    <col min="35" max="35" width="3.140625" customWidth="1"/>
    <col min="36" max="39" width="5.7109375" customWidth="1"/>
    <col min="40" max="40" width="6.7109375" customWidth="1"/>
    <col min="41" max="41" width="3.140625" customWidth="1"/>
    <col min="42" max="48" width="5.7109375" customWidth="1"/>
    <col min="49" max="49" width="7.5703125" customWidth="1"/>
    <col min="50" max="50" width="6.5703125" customWidth="1"/>
    <col min="51" max="52" width="5.7109375" customWidth="1"/>
    <col min="53" max="53" width="3.140625" customWidth="1"/>
    <col min="54" max="56" width="5.7109375" customWidth="1"/>
    <col min="57" max="58" width="6.7109375" customWidth="1"/>
    <col min="59" max="59" width="3.140625" customWidth="1"/>
    <col min="60" max="63" width="8.7109375" customWidth="1"/>
    <col min="64" max="64" width="11.42578125" customWidth="1"/>
  </cols>
  <sheetData>
    <row r="1" spans="1:64">
      <c r="A1" t="s">
        <v>0</v>
      </c>
      <c r="D1" t="s">
        <v>1</v>
      </c>
      <c r="E1" t="s">
        <v>2</v>
      </c>
      <c r="F1" t="s">
        <v>1</v>
      </c>
      <c r="H1" s="89" t="str">
        <f>E1</f>
        <v>Chris Wicks</v>
      </c>
      <c r="I1" s="89"/>
      <c r="J1" s="89"/>
      <c r="K1" s="89"/>
      <c r="L1" s="89"/>
      <c r="Q1" s="1"/>
      <c r="W1" s="2"/>
      <c r="X1" t="s">
        <v>3</v>
      </c>
      <c r="Z1" s="89" t="str">
        <f>E2</f>
        <v>Robyn Bruderer</v>
      </c>
      <c r="AA1" s="89"/>
      <c r="AB1" s="89"/>
      <c r="AC1" s="89"/>
      <c r="AD1" s="89"/>
      <c r="AI1" s="1"/>
      <c r="AO1" s="3"/>
      <c r="AP1" t="s">
        <v>4</v>
      </c>
      <c r="AR1" s="89">
        <f>E3</f>
        <v>0</v>
      </c>
      <c r="AS1" s="89"/>
      <c r="AT1" s="89"/>
      <c r="AU1" s="89"/>
      <c r="AV1" s="89"/>
      <c r="BA1" s="1"/>
      <c r="BG1" s="2"/>
      <c r="BH1" s="4"/>
      <c r="BI1" s="4"/>
      <c r="BJ1" s="4"/>
      <c r="BL1" s="4">
        <f ca="1">NOW()</f>
        <v>42374.372500810183</v>
      </c>
    </row>
    <row r="2" spans="1:64">
      <c r="A2" s="5" t="s">
        <v>5</v>
      </c>
      <c r="D2" t="s">
        <v>3</v>
      </c>
      <c r="E2" t="s">
        <v>6</v>
      </c>
      <c r="Q2" s="1"/>
      <c r="W2" s="2"/>
      <c r="AI2" s="1"/>
      <c r="AO2" s="3"/>
      <c r="BA2" s="1"/>
      <c r="BG2" s="2"/>
      <c r="BH2" s="6"/>
      <c r="BI2" s="6"/>
      <c r="BJ2" s="6"/>
      <c r="BL2" s="6">
        <f ca="1">NOW()</f>
        <v>42374.372500810183</v>
      </c>
    </row>
    <row r="3" spans="1:64">
      <c r="A3" t="s">
        <v>171</v>
      </c>
      <c r="C3" s="19" t="s">
        <v>172</v>
      </c>
      <c r="D3" t="s">
        <v>4</v>
      </c>
      <c r="F3" s="90" t="s">
        <v>10</v>
      </c>
      <c r="G3" s="90"/>
      <c r="H3" s="90"/>
      <c r="I3" s="90"/>
      <c r="J3" s="90"/>
      <c r="K3" s="90"/>
      <c r="L3" s="90"/>
      <c r="M3" s="90"/>
      <c r="N3" s="90"/>
      <c r="O3" s="90"/>
      <c r="P3" s="90"/>
      <c r="Q3" s="1"/>
      <c r="R3" s="90" t="s">
        <v>12</v>
      </c>
      <c r="S3" s="90"/>
      <c r="T3" s="90"/>
      <c r="U3" s="90"/>
      <c r="W3" s="2"/>
      <c r="X3" s="90" t="s">
        <v>10</v>
      </c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1"/>
      <c r="AJ3" s="90" t="s">
        <v>12</v>
      </c>
      <c r="AK3" s="90"/>
      <c r="AL3" s="90"/>
      <c r="AM3" s="90"/>
      <c r="AO3" s="3"/>
      <c r="AP3" s="90" t="s">
        <v>10</v>
      </c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1"/>
      <c r="BB3" s="90" t="s">
        <v>12</v>
      </c>
      <c r="BC3" s="90"/>
      <c r="BD3" s="90"/>
      <c r="BE3" s="90"/>
      <c r="BG3" s="2"/>
      <c r="BH3" s="90" t="s">
        <v>173</v>
      </c>
      <c r="BI3" s="89"/>
      <c r="BJ3" s="89"/>
      <c r="BK3" s="89"/>
    </row>
    <row r="4" spans="1:64">
      <c r="A4" t="s">
        <v>174</v>
      </c>
      <c r="N4" s="85" t="s">
        <v>175</v>
      </c>
      <c r="O4" t="s">
        <v>21</v>
      </c>
      <c r="Q4" s="7"/>
      <c r="V4" s="85" t="s">
        <v>61</v>
      </c>
      <c r="W4" s="2"/>
      <c r="AF4" s="85" t="s">
        <v>175</v>
      </c>
      <c r="AG4" t="s">
        <v>21</v>
      </c>
      <c r="AI4" s="7"/>
      <c r="AN4" s="85" t="s">
        <v>61</v>
      </c>
      <c r="AO4" s="8"/>
      <c r="AX4" s="85" t="s">
        <v>175</v>
      </c>
      <c r="AY4" t="s">
        <v>21</v>
      </c>
      <c r="BA4" s="7"/>
      <c r="BF4" s="85" t="s">
        <v>61</v>
      </c>
      <c r="BG4" s="8"/>
      <c r="BH4" s="85"/>
      <c r="BI4" s="85"/>
      <c r="BJ4" s="85"/>
      <c r="BK4" s="85"/>
    </row>
    <row r="5" spans="1:64" s="22" customFormat="1">
      <c r="A5" s="85" t="s">
        <v>19</v>
      </c>
      <c r="B5" s="85" t="s">
        <v>20</v>
      </c>
      <c r="C5" s="85" t="s">
        <v>21</v>
      </c>
      <c r="D5" s="85" t="s">
        <v>22</v>
      </c>
      <c r="E5" s="85" t="s">
        <v>23</v>
      </c>
      <c r="F5" s="85" t="s">
        <v>24</v>
      </c>
      <c r="G5" s="85" t="s">
        <v>62</v>
      </c>
      <c r="H5" s="85" t="s">
        <v>25</v>
      </c>
      <c r="I5" s="85" t="s">
        <v>29</v>
      </c>
      <c r="J5" s="85" t="s">
        <v>85</v>
      </c>
      <c r="K5" s="85" t="s">
        <v>176</v>
      </c>
      <c r="L5" s="85" t="s">
        <v>87</v>
      </c>
      <c r="M5" s="85" t="s">
        <v>177</v>
      </c>
      <c r="N5" s="85" t="s">
        <v>178</v>
      </c>
      <c r="O5" s="85" t="s">
        <v>179</v>
      </c>
      <c r="P5" s="85" t="s">
        <v>34</v>
      </c>
      <c r="Q5" s="7"/>
      <c r="R5" s="9" t="s">
        <v>41</v>
      </c>
      <c r="S5" s="9" t="s">
        <v>42</v>
      </c>
      <c r="T5" s="85" t="s">
        <v>21</v>
      </c>
      <c r="U5" s="85" t="s">
        <v>177</v>
      </c>
      <c r="V5" s="85" t="s">
        <v>45</v>
      </c>
      <c r="W5" s="8"/>
      <c r="X5" s="85" t="s">
        <v>24</v>
      </c>
      <c r="Y5" s="85" t="s">
        <v>62</v>
      </c>
      <c r="Z5" s="85" t="s">
        <v>25</v>
      </c>
      <c r="AA5" s="85" t="s">
        <v>29</v>
      </c>
      <c r="AB5" s="85" t="s">
        <v>85</v>
      </c>
      <c r="AC5" s="85" t="s">
        <v>176</v>
      </c>
      <c r="AD5" s="85" t="s">
        <v>87</v>
      </c>
      <c r="AE5" s="85" t="s">
        <v>177</v>
      </c>
      <c r="AF5" s="85" t="s">
        <v>178</v>
      </c>
      <c r="AG5" s="85" t="s">
        <v>179</v>
      </c>
      <c r="AH5" s="85" t="s">
        <v>34</v>
      </c>
      <c r="AI5" s="7"/>
      <c r="AJ5" s="9" t="s">
        <v>41</v>
      </c>
      <c r="AK5" s="9" t="s">
        <v>42</v>
      </c>
      <c r="AL5" s="85" t="s">
        <v>21</v>
      </c>
      <c r="AM5" s="85" t="s">
        <v>177</v>
      </c>
      <c r="AN5" s="85" t="s">
        <v>45</v>
      </c>
      <c r="AO5" s="8"/>
      <c r="AP5" s="85" t="s">
        <v>24</v>
      </c>
      <c r="AQ5" s="85" t="s">
        <v>62</v>
      </c>
      <c r="AR5" s="85" t="s">
        <v>25</v>
      </c>
      <c r="AS5" s="85" t="s">
        <v>29</v>
      </c>
      <c r="AT5" s="85" t="s">
        <v>85</v>
      </c>
      <c r="AU5" s="85" t="s">
        <v>176</v>
      </c>
      <c r="AV5" s="85" t="s">
        <v>87</v>
      </c>
      <c r="AW5" s="85" t="s">
        <v>177</v>
      </c>
      <c r="AX5" s="85" t="s">
        <v>178</v>
      </c>
      <c r="AY5" s="85" t="s">
        <v>179</v>
      </c>
      <c r="AZ5" s="85" t="s">
        <v>34</v>
      </c>
      <c r="BA5" s="7"/>
      <c r="BB5" s="9" t="s">
        <v>41</v>
      </c>
      <c r="BC5" s="9" t="s">
        <v>42</v>
      </c>
      <c r="BD5" s="85" t="s">
        <v>21</v>
      </c>
      <c r="BE5" s="85" t="s">
        <v>177</v>
      </c>
      <c r="BF5" s="85" t="s">
        <v>45</v>
      </c>
      <c r="BG5" s="8"/>
      <c r="BH5" s="85" t="s">
        <v>46</v>
      </c>
      <c r="BI5" s="85" t="s">
        <v>47</v>
      </c>
      <c r="BJ5" s="85" t="s">
        <v>48</v>
      </c>
      <c r="BK5" s="85" t="s">
        <v>180</v>
      </c>
      <c r="BL5" s="85" t="s">
        <v>49</v>
      </c>
    </row>
    <row r="6" spans="1:64">
      <c r="Q6" s="1"/>
      <c r="W6" s="2"/>
      <c r="AI6" s="1"/>
      <c r="AO6" s="3"/>
      <c r="BA6" s="1"/>
      <c r="BG6" s="2"/>
    </row>
    <row r="7" spans="1:64">
      <c r="A7" s="32">
        <v>1</v>
      </c>
      <c r="B7" s="31" t="s">
        <v>98</v>
      </c>
      <c r="C7" s="35"/>
      <c r="D7" s="36"/>
      <c r="E7" s="37"/>
      <c r="F7" s="10">
        <v>4</v>
      </c>
      <c r="G7" s="10">
        <v>5</v>
      </c>
      <c r="H7" s="10">
        <v>5.5</v>
      </c>
      <c r="I7" s="10">
        <v>5.5</v>
      </c>
      <c r="J7" s="10">
        <v>3.5</v>
      </c>
      <c r="K7" s="10">
        <v>6</v>
      </c>
      <c r="L7" s="10">
        <v>5.5</v>
      </c>
      <c r="M7" s="11">
        <f t="shared" ref="M7:M12" si="0">SUM(F7:L7)</f>
        <v>35</v>
      </c>
      <c r="N7" s="12"/>
      <c r="O7" s="12"/>
      <c r="P7" s="12"/>
      <c r="Q7" s="1"/>
      <c r="R7" s="13"/>
      <c r="S7" s="13"/>
      <c r="T7" s="13"/>
      <c r="U7" s="14"/>
      <c r="V7" s="14"/>
      <c r="W7" s="2"/>
      <c r="X7" s="10">
        <v>4</v>
      </c>
      <c r="Y7" s="10">
        <v>6.5</v>
      </c>
      <c r="Z7" s="10">
        <v>6</v>
      </c>
      <c r="AA7" s="10">
        <v>6</v>
      </c>
      <c r="AB7" s="10">
        <v>5</v>
      </c>
      <c r="AC7" s="10">
        <v>5</v>
      </c>
      <c r="AD7" s="10">
        <v>6.3</v>
      </c>
      <c r="AE7" s="11">
        <f t="shared" ref="AE7:AE12" si="1">SUM(X7:AD7)</f>
        <v>38.799999999999997</v>
      </c>
      <c r="AF7" s="12"/>
      <c r="AG7" s="12"/>
      <c r="AH7" s="12"/>
      <c r="AI7" s="1"/>
      <c r="AJ7" s="13"/>
      <c r="AK7" s="13"/>
      <c r="AL7" s="13"/>
      <c r="AM7" s="14"/>
      <c r="AN7" s="14"/>
      <c r="AO7" s="15"/>
      <c r="AP7" s="10"/>
      <c r="AQ7" s="10"/>
      <c r="AR7" s="10"/>
      <c r="AS7" s="10"/>
      <c r="AT7" s="10"/>
      <c r="AU7" s="10"/>
      <c r="AV7" s="10"/>
      <c r="AW7" s="11">
        <f t="shared" ref="AW7:AW12" si="2">SUM(AP7:AV7)</f>
        <v>0</v>
      </c>
      <c r="AX7" s="12"/>
      <c r="AY7" s="12"/>
      <c r="AZ7" s="12"/>
      <c r="BA7" s="1"/>
      <c r="BB7" s="13"/>
      <c r="BC7" s="13"/>
      <c r="BD7" s="13"/>
      <c r="BE7" s="14"/>
      <c r="BF7" s="14"/>
      <c r="BG7" s="16"/>
      <c r="BH7" s="14"/>
      <c r="BI7" s="14"/>
      <c r="BJ7" s="14"/>
      <c r="BK7" s="14"/>
      <c r="BL7" s="1"/>
    </row>
    <row r="8" spans="1:64">
      <c r="A8" s="32">
        <v>2</v>
      </c>
      <c r="B8" s="31" t="s">
        <v>97</v>
      </c>
      <c r="C8" s="38"/>
      <c r="D8" s="39"/>
      <c r="E8" s="40"/>
      <c r="F8" s="10">
        <v>5.5</v>
      </c>
      <c r="G8" s="10">
        <v>5</v>
      </c>
      <c r="H8" s="10">
        <v>5.5</v>
      </c>
      <c r="I8" s="10">
        <v>6</v>
      </c>
      <c r="J8" s="10">
        <v>3</v>
      </c>
      <c r="K8" s="10">
        <v>5.5</v>
      </c>
      <c r="L8" s="10">
        <v>4</v>
      </c>
      <c r="M8" s="11">
        <f t="shared" si="0"/>
        <v>34.5</v>
      </c>
      <c r="N8" s="12"/>
      <c r="O8" s="12"/>
      <c r="P8" s="12"/>
      <c r="Q8" s="1"/>
      <c r="R8" s="1"/>
      <c r="S8" s="1"/>
      <c r="T8" s="1"/>
      <c r="U8" s="1"/>
      <c r="V8" s="1"/>
      <c r="W8" s="2"/>
      <c r="X8" s="10">
        <v>5.2</v>
      </c>
      <c r="Y8" s="10">
        <v>6.5</v>
      </c>
      <c r="Z8" s="10">
        <v>5.7</v>
      </c>
      <c r="AA8" s="10">
        <v>6.2</v>
      </c>
      <c r="AB8" s="10">
        <v>3</v>
      </c>
      <c r="AC8" s="10">
        <v>5.3</v>
      </c>
      <c r="AD8" s="10">
        <v>5.5</v>
      </c>
      <c r="AE8" s="11">
        <f t="shared" si="1"/>
        <v>37.4</v>
      </c>
      <c r="AF8" s="12"/>
      <c r="AG8" s="12"/>
      <c r="AH8" s="12"/>
      <c r="AI8" s="1"/>
      <c r="AJ8" s="1"/>
      <c r="AK8" s="1"/>
      <c r="AL8" s="1"/>
      <c r="AM8" s="1"/>
      <c r="AN8" s="1"/>
      <c r="AO8" s="3"/>
      <c r="AP8" s="10"/>
      <c r="AQ8" s="10"/>
      <c r="AR8" s="10"/>
      <c r="AS8" s="10"/>
      <c r="AT8" s="10"/>
      <c r="AU8" s="10"/>
      <c r="AV8" s="10"/>
      <c r="AW8" s="11">
        <f t="shared" si="2"/>
        <v>0</v>
      </c>
      <c r="AX8" s="12"/>
      <c r="AY8" s="12"/>
      <c r="AZ8" s="12"/>
      <c r="BA8" s="1"/>
      <c r="BB8" s="1"/>
      <c r="BC8" s="1"/>
      <c r="BD8" s="1"/>
      <c r="BE8" s="1"/>
      <c r="BF8" s="1"/>
      <c r="BG8" s="2"/>
      <c r="BH8" s="1"/>
      <c r="BI8" s="1"/>
      <c r="BJ8" s="1"/>
      <c r="BK8" s="1"/>
      <c r="BL8" s="1"/>
    </row>
    <row r="9" spans="1:64">
      <c r="A9" s="32">
        <v>3</v>
      </c>
      <c r="B9" s="31" t="s">
        <v>181</v>
      </c>
      <c r="C9" s="38"/>
      <c r="D9" s="39"/>
      <c r="E9" s="40"/>
      <c r="F9" s="10">
        <v>5</v>
      </c>
      <c r="G9" s="10">
        <v>6</v>
      </c>
      <c r="H9" s="10">
        <v>5</v>
      </c>
      <c r="I9" s="10">
        <v>2</v>
      </c>
      <c r="J9" s="10">
        <v>5</v>
      </c>
      <c r="K9" s="10">
        <v>4.5</v>
      </c>
      <c r="L9" s="10">
        <v>4.5</v>
      </c>
      <c r="M9" s="11">
        <f t="shared" si="0"/>
        <v>32</v>
      </c>
      <c r="N9" s="12"/>
      <c r="O9" s="12"/>
      <c r="P9" s="12"/>
      <c r="Q9" s="1"/>
      <c r="R9" s="1"/>
      <c r="S9" s="1"/>
      <c r="T9" s="1"/>
      <c r="U9" s="1"/>
      <c r="V9" s="1"/>
      <c r="W9" s="2"/>
      <c r="X9" s="10">
        <v>6</v>
      </c>
      <c r="Y9" s="10">
        <v>6.3</v>
      </c>
      <c r="Z9" s="10">
        <v>5.6</v>
      </c>
      <c r="AA9" s="10">
        <v>1</v>
      </c>
      <c r="AB9" s="10">
        <v>4.7</v>
      </c>
      <c r="AC9" s="10">
        <v>5.2</v>
      </c>
      <c r="AD9" s="10">
        <v>5</v>
      </c>
      <c r="AE9" s="11">
        <f t="shared" si="1"/>
        <v>33.799999999999997</v>
      </c>
      <c r="AF9" s="12"/>
      <c r="AG9" s="12"/>
      <c r="AH9" s="12"/>
      <c r="AI9" s="1"/>
      <c r="AJ9" s="1"/>
      <c r="AK9" s="1"/>
      <c r="AL9" s="1"/>
      <c r="AM9" s="1"/>
      <c r="AN9" s="1"/>
      <c r="AO9" s="3"/>
      <c r="AP9" s="10"/>
      <c r="AQ9" s="10"/>
      <c r="AR9" s="10"/>
      <c r="AS9" s="10"/>
      <c r="AT9" s="10"/>
      <c r="AU9" s="10"/>
      <c r="AV9" s="10"/>
      <c r="AW9" s="11">
        <f t="shared" si="2"/>
        <v>0</v>
      </c>
      <c r="AX9" s="12"/>
      <c r="AY9" s="12"/>
      <c r="AZ9" s="12"/>
      <c r="BA9" s="1"/>
      <c r="BB9" s="1"/>
      <c r="BC9" s="1"/>
      <c r="BD9" s="1"/>
      <c r="BE9" s="1"/>
      <c r="BF9" s="1"/>
      <c r="BG9" s="2"/>
      <c r="BH9" s="1"/>
      <c r="BI9" s="1"/>
      <c r="BJ9" s="1"/>
      <c r="BK9" s="1"/>
      <c r="BL9" s="1"/>
    </row>
    <row r="10" spans="1:64">
      <c r="A10" s="32">
        <v>4</v>
      </c>
      <c r="B10" s="31" t="s">
        <v>182</v>
      </c>
      <c r="C10" s="38"/>
      <c r="D10" s="39"/>
      <c r="E10" s="40"/>
      <c r="F10" s="10">
        <v>5.5</v>
      </c>
      <c r="G10" s="10">
        <v>7</v>
      </c>
      <c r="H10" s="10">
        <v>6</v>
      </c>
      <c r="I10" s="10">
        <v>7.5</v>
      </c>
      <c r="J10" s="10">
        <v>5.8</v>
      </c>
      <c r="K10" s="10">
        <v>6.5</v>
      </c>
      <c r="L10" s="10">
        <v>4</v>
      </c>
      <c r="M10" s="11">
        <f t="shared" si="0"/>
        <v>42.3</v>
      </c>
      <c r="N10" s="12"/>
      <c r="O10" s="12"/>
      <c r="P10" s="12"/>
      <c r="Q10" s="1"/>
      <c r="R10" s="1"/>
      <c r="S10" s="1"/>
      <c r="T10" s="1"/>
      <c r="U10" s="1"/>
      <c r="V10" s="1"/>
      <c r="W10" s="2"/>
      <c r="X10" s="10">
        <v>5</v>
      </c>
      <c r="Y10" s="10">
        <v>7</v>
      </c>
      <c r="Z10" s="10">
        <v>6.7</v>
      </c>
      <c r="AA10" s="10">
        <v>7.5</v>
      </c>
      <c r="AB10" s="10">
        <v>7.5</v>
      </c>
      <c r="AC10" s="10">
        <v>6.5</v>
      </c>
      <c r="AD10" s="10">
        <v>5</v>
      </c>
      <c r="AE10" s="11">
        <f t="shared" si="1"/>
        <v>45.2</v>
      </c>
      <c r="AF10" s="12"/>
      <c r="AG10" s="12"/>
      <c r="AH10" s="12"/>
      <c r="AI10" s="1"/>
      <c r="AJ10" s="1"/>
      <c r="AK10" s="1"/>
      <c r="AL10" s="1"/>
      <c r="AM10" s="1"/>
      <c r="AN10" s="1"/>
      <c r="AO10" s="3"/>
      <c r="AP10" s="10"/>
      <c r="AQ10" s="10"/>
      <c r="AR10" s="10"/>
      <c r="AS10" s="10"/>
      <c r="AT10" s="10"/>
      <c r="AU10" s="10"/>
      <c r="AV10" s="10"/>
      <c r="AW10" s="11">
        <f t="shared" si="2"/>
        <v>0</v>
      </c>
      <c r="AX10" s="12"/>
      <c r="AY10" s="12"/>
      <c r="AZ10" s="12"/>
      <c r="BA10" s="1"/>
      <c r="BB10" s="1"/>
      <c r="BC10" s="1"/>
      <c r="BD10" s="1"/>
      <c r="BE10" s="1"/>
      <c r="BF10" s="1"/>
      <c r="BG10" s="2"/>
      <c r="BH10" s="1"/>
      <c r="BI10" s="1"/>
      <c r="BJ10" s="1"/>
      <c r="BK10" s="1"/>
      <c r="BL10" s="1"/>
    </row>
    <row r="11" spans="1:64">
      <c r="A11" s="32">
        <v>5</v>
      </c>
      <c r="B11" s="44" t="s">
        <v>92</v>
      </c>
      <c r="C11" s="38"/>
      <c r="D11" s="39"/>
      <c r="E11" s="40"/>
      <c r="F11" s="10">
        <v>5.5</v>
      </c>
      <c r="G11" s="10">
        <v>6.5</v>
      </c>
      <c r="H11" s="10">
        <v>4</v>
      </c>
      <c r="I11" s="10">
        <v>4.8</v>
      </c>
      <c r="J11" s="10">
        <v>5.5</v>
      </c>
      <c r="K11" s="10">
        <v>6</v>
      </c>
      <c r="L11" s="10">
        <v>4</v>
      </c>
      <c r="M11" s="11">
        <f t="shared" si="0"/>
        <v>36.299999999999997</v>
      </c>
      <c r="N11" s="12"/>
      <c r="O11" s="12"/>
      <c r="P11" s="12"/>
      <c r="Q11" s="1"/>
      <c r="R11" s="1"/>
      <c r="S11" s="1"/>
      <c r="T11" s="1"/>
      <c r="U11" s="1"/>
      <c r="V11" s="1"/>
      <c r="W11" s="2"/>
      <c r="X11" s="10">
        <v>4.7</v>
      </c>
      <c r="Y11" s="10">
        <v>6</v>
      </c>
      <c r="Z11" s="10">
        <v>6</v>
      </c>
      <c r="AA11" s="10">
        <v>5</v>
      </c>
      <c r="AB11" s="10">
        <v>5.3</v>
      </c>
      <c r="AC11" s="10">
        <v>5.3</v>
      </c>
      <c r="AD11" s="10">
        <v>4</v>
      </c>
      <c r="AE11" s="11">
        <f t="shared" si="1"/>
        <v>36.299999999999997</v>
      </c>
      <c r="AF11" s="12"/>
      <c r="AG11" s="12"/>
      <c r="AH11" s="12"/>
      <c r="AI11" s="1"/>
      <c r="AJ11" s="1"/>
      <c r="AK11" s="1"/>
      <c r="AL11" s="1"/>
      <c r="AM11" s="1"/>
      <c r="AN11" s="1"/>
      <c r="AO11" s="3"/>
      <c r="AP11" s="10"/>
      <c r="AQ11" s="10"/>
      <c r="AR11" s="10"/>
      <c r="AS11" s="10"/>
      <c r="AT11" s="10"/>
      <c r="AU11" s="10"/>
      <c r="AV11" s="10"/>
      <c r="AW11" s="11">
        <f t="shared" si="2"/>
        <v>0</v>
      </c>
      <c r="AX11" s="12"/>
      <c r="AY11" s="12"/>
      <c r="AZ11" s="12"/>
      <c r="BA11" s="1"/>
      <c r="BB11" s="1"/>
      <c r="BC11" s="1"/>
      <c r="BD11" s="1"/>
      <c r="BE11" s="1"/>
      <c r="BF11" s="1"/>
      <c r="BG11" s="2"/>
      <c r="BH11" s="1"/>
      <c r="BI11" s="1"/>
      <c r="BJ11" s="1"/>
      <c r="BK11" s="1"/>
      <c r="BL11" s="1"/>
    </row>
    <row r="12" spans="1:64">
      <c r="A12" s="32">
        <v>6</v>
      </c>
      <c r="B12" s="31" t="s">
        <v>88</v>
      </c>
      <c r="C12" s="41"/>
      <c r="D12" s="42"/>
      <c r="E12" s="43"/>
      <c r="F12" s="10">
        <v>5.5</v>
      </c>
      <c r="G12" s="10">
        <v>5.8</v>
      </c>
      <c r="H12" s="10">
        <v>5.5</v>
      </c>
      <c r="I12" s="10">
        <v>4</v>
      </c>
      <c r="J12" s="10">
        <v>4.5</v>
      </c>
      <c r="K12" s="10">
        <v>7.5</v>
      </c>
      <c r="L12" s="10">
        <v>6.8</v>
      </c>
      <c r="M12" s="11">
        <f t="shared" si="0"/>
        <v>39.599999999999994</v>
      </c>
      <c r="N12" s="12"/>
      <c r="O12" s="12"/>
      <c r="P12" s="12"/>
      <c r="Q12" s="1"/>
      <c r="R12" s="1"/>
      <c r="S12" s="1"/>
      <c r="T12" s="1"/>
      <c r="U12" s="1"/>
      <c r="V12" s="1"/>
      <c r="W12" s="2"/>
      <c r="X12" s="10">
        <v>5.2</v>
      </c>
      <c r="Y12" s="10">
        <v>6.5</v>
      </c>
      <c r="Z12" s="10">
        <v>6</v>
      </c>
      <c r="AA12" s="10">
        <v>5.2</v>
      </c>
      <c r="AB12" s="10">
        <v>5</v>
      </c>
      <c r="AC12" s="10">
        <v>6</v>
      </c>
      <c r="AD12" s="10">
        <v>6.5</v>
      </c>
      <c r="AE12" s="11">
        <f t="shared" si="1"/>
        <v>40.4</v>
      </c>
      <c r="AF12" s="12"/>
      <c r="AG12" s="12"/>
      <c r="AH12" s="12"/>
      <c r="AI12" s="1"/>
      <c r="AJ12" s="1"/>
      <c r="AK12" s="1"/>
      <c r="AL12" s="1"/>
      <c r="AM12" s="1"/>
      <c r="AN12" s="1"/>
      <c r="AO12" s="3"/>
      <c r="AP12" s="10"/>
      <c r="AQ12" s="10"/>
      <c r="AR12" s="10"/>
      <c r="AS12" s="10"/>
      <c r="AT12" s="10"/>
      <c r="AU12" s="10"/>
      <c r="AV12" s="10"/>
      <c r="AW12" s="11">
        <f t="shared" si="2"/>
        <v>0</v>
      </c>
      <c r="AX12" s="12"/>
      <c r="AY12" s="12"/>
      <c r="AZ12" s="12"/>
      <c r="BA12" s="1"/>
      <c r="BB12" s="1"/>
      <c r="BC12" s="1"/>
      <c r="BD12" s="1"/>
      <c r="BE12" s="1"/>
      <c r="BF12" s="1"/>
      <c r="BG12" s="2"/>
      <c r="BH12" s="1"/>
      <c r="BI12" s="1"/>
      <c r="BJ12" s="1"/>
      <c r="BK12" s="1"/>
      <c r="BL12" s="1"/>
    </row>
    <row r="13" spans="1:64">
      <c r="A13" s="33" t="s">
        <v>183</v>
      </c>
      <c r="B13" s="32"/>
      <c r="C13" s="34" t="s">
        <v>52</v>
      </c>
      <c r="D13" s="34" t="s">
        <v>53</v>
      </c>
      <c r="E13" s="34" t="s">
        <v>184</v>
      </c>
      <c r="F13" s="1"/>
      <c r="G13" s="1"/>
      <c r="H13" s="1"/>
      <c r="I13" s="1"/>
      <c r="J13" s="1" t="s">
        <v>185</v>
      </c>
      <c r="K13" s="1"/>
      <c r="L13" s="1"/>
      <c r="M13" s="18">
        <f>SUM(M7:M12)</f>
        <v>219.70000000000002</v>
      </c>
      <c r="N13" s="18">
        <f>(M13/6)/7</f>
        <v>5.230952380952381</v>
      </c>
      <c r="O13" s="10">
        <v>6.5</v>
      </c>
      <c r="P13" s="18">
        <f>(N13*0.75)+(O13*0.25)</f>
        <v>5.5482142857142858</v>
      </c>
      <c r="Q13" s="1"/>
      <c r="R13" s="10"/>
      <c r="S13" s="10"/>
      <c r="T13" s="10"/>
      <c r="U13" s="18">
        <f>(R13*0.5)+(S13*0.25)+(T13*0.25)</f>
        <v>0</v>
      </c>
      <c r="V13" s="18">
        <f>(P13+U13)</f>
        <v>5.5482142857142858</v>
      </c>
      <c r="W13" s="2"/>
      <c r="X13" s="1"/>
      <c r="Y13" s="1"/>
      <c r="Z13" s="1"/>
      <c r="AA13" s="1"/>
      <c r="AB13" s="1" t="s">
        <v>185</v>
      </c>
      <c r="AC13" s="1"/>
      <c r="AD13" s="1"/>
      <c r="AE13" s="18">
        <f>SUM(AE7:AE12)</f>
        <v>231.9</v>
      </c>
      <c r="AF13" s="18">
        <f>(AE13/6)/7</f>
        <v>5.5214285714285714</v>
      </c>
      <c r="AG13" s="10">
        <v>6.3</v>
      </c>
      <c r="AH13" s="18">
        <f>(AF13*0.75)+(AG13*0.25)</f>
        <v>5.7160714285714285</v>
      </c>
      <c r="AI13" s="1"/>
      <c r="AJ13" s="10"/>
      <c r="AK13" s="10"/>
      <c r="AL13" s="10"/>
      <c r="AM13" s="18">
        <f>(AJ13*0.5)+(AK13*0.25)+(AL13*0.25)</f>
        <v>0</v>
      </c>
      <c r="AN13" s="18">
        <f>(AH13+AM13)</f>
        <v>5.7160714285714285</v>
      </c>
      <c r="AO13" s="3"/>
      <c r="AP13" s="1"/>
      <c r="AQ13" s="1"/>
      <c r="AR13" s="1"/>
      <c r="AS13" s="1"/>
      <c r="AT13" s="1" t="s">
        <v>185</v>
      </c>
      <c r="AU13" s="1"/>
      <c r="AV13" s="1"/>
      <c r="AW13" s="18">
        <f>SUM(AW7:AW12)</f>
        <v>0</v>
      </c>
      <c r="AX13" s="18">
        <f>(AW13/6)/7</f>
        <v>0</v>
      </c>
      <c r="AY13" s="10"/>
      <c r="AZ13" s="18">
        <f>(AX13*0.75)+(AY13*0.25)</f>
        <v>0</v>
      </c>
      <c r="BA13" s="1"/>
      <c r="BB13" s="10"/>
      <c r="BC13" s="10"/>
      <c r="BD13" s="10"/>
      <c r="BE13" s="18">
        <f>(BB13*0.5)+(BC13*0.25)+(BD13*0.25)</f>
        <v>0</v>
      </c>
      <c r="BF13" s="18">
        <f>(AZ13+BE13)</f>
        <v>0</v>
      </c>
      <c r="BG13" s="16"/>
      <c r="BH13" s="18">
        <f>V13</f>
        <v>5.5482142857142858</v>
      </c>
      <c r="BI13" s="18">
        <f>AN13</f>
        <v>5.7160714285714285</v>
      </c>
      <c r="BJ13" s="18"/>
      <c r="BK13" s="18">
        <f>AVERAGE(BH13:BJ13)</f>
        <v>5.6321428571428571</v>
      </c>
      <c r="BL13">
        <v>1</v>
      </c>
    </row>
    <row r="14" spans="1:64">
      <c r="A14" s="32">
        <v>1</v>
      </c>
      <c r="B14" s="31" t="s">
        <v>68</v>
      </c>
      <c r="C14" s="35"/>
      <c r="D14" s="36"/>
      <c r="E14" s="37"/>
      <c r="F14" s="10">
        <v>4</v>
      </c>
      <c r="G14" s="10">
        <v>5.5</v>
      </c>
      <c r="H14" s="10">
        <v>5</v>
      </c>
      <c r="I14" s="10">
        <v>5.8</v>
      </c>
      <c r="J14" s="10">
        <v>5</v>
      </c>
      <c r="K14" s="10">
        <v>7</v>
      </c>
      <c r="L14" s="10">
        <v>4</v>
      </c>
      <c r="M14" s="11">
        <f t="shared" ref="M14:M19" si="3">SUM(F14:L14)</f>
        <v>36.299999999999997</v>
      </c>
      <c r="N14" s="12"/>
      <c r="O14" s="12"/>
      <c r="P14" s="12"/>
      <c r="Q14" s="1"/>
      <c r="R14" s="13"/>
      <c r="S14" s="13"/>
      <c r="T14" s="13"/>
      <c r="U14" s="14"/>
      <c r="V14" s="14"/>
      <c r="W14" s="2"/>
      <c r="X14" s="10">
        <v>4</v>
      </c>
      <c r="Y14" s="10">
        <v>7</v>
      </c>
      <c r="Z14" s="10">
        <v>6.3</v>
      </c>
      <c r="AA14" s="10">
        <v>5.2</v>
      </c>
      <c r="AB14" s="10">
        <v>6.5</v>
      </c>
      <c r="AC14" s="10">
        <v>6.5</v>
      </c>
      <c r="AD14" s="10">
        <v>5</v>
      </c>
      <c r="AE14" s="11">
        <f t="shared" ref="AE14:AE19" si="4">SUM(X14:AD14)</f>
        <v>40.5</v>
      </c>
      <c r="AF14" s="12"/>
      <c r="AG14" s="12"/>
      <c r="AH14" s="12"/>
      <c r="AI14" s="1"/>
      <c r="AJ14" s="13"/>
      <c r="AK14" s="13"/>
      <c r="AL14" s="13"/>
      <c r="AM14" s="14"/>
      <c r="AN14" s="14"/>
      <c r="AO14" s="15"/>
      <c r="AP14" s="10"/>
      <c r="AQ14" s="10"/>
      <c r="AR14" s="10"/>
      <c r="AS14" s="10"/>
      <c r="AT14" s="10"/>
      <c r="AU14" s="10"/>
      <c r="AV14" s="10"/>
      <c r="AW14" s="11">
        <f t="shared" ref="AW14:AW19" si="5">SUM(AP14:AV14)</f>
        <v>0</v>
      </c>
      <c r="AX14" s="12"/>
      <c r="AY14" s="12"/>
      <c r="AZ14" s="12"/>
      <c r="BA14" s="1"/>
      <c r="BB14" s="13"/>
      <c r="BC14" s="13"/>
      <c r="BD14" s="13"/>
      <c r="BE14" s="14"/>
      <c r="BF14" s="14"/>
      <c r="BG14" s="16"/>
      <c r="BH14" s="14"/>
      <c r="BI14" s="14"/>
      <c r="BJ14" s="14"/>
      <c r="BK14" s="14"/>
      <c r="BL14" s="1"/>
    </row>
    <row r="15" spans="1:64">
      <c r="A15" s="32">
        <v>2</v>
      </c>
      <c r="B15" s="31" t="s">
        <v>186</v>
      </c>
      <c r="C15" s="38"/>
      <c r="D15" s="39"/>
      <c r="E15" s="40"/>
      <c r="F15" s="10">
        <v>5.5</v>
      </c>
      <c r="G15" s="10">
        <v>5.5</v>
      </c>
      <c r="H15" s="10">
        <v>5.8</v>
      </c>
      <c r="I15" s="10">
        <v>5</v>
      </c>
      <c r="J15" s="10">
        <v>7</v>
      </c>
      <c r="K15" s="10">
        <v>7</v>
      </c>
      <c r="L15" s="10">
        <v>6</v>
      </c>
      <c r="M15" s="11">
        <f t="shared" si="3"/>
        <v>41.8</v>
      </c>
      <c r="N15" s="12"/>
      <c r="O15" s="12"/>
      <c r="P15" s="12"/>
      <c r="Q15" s="1"/>
      <c r="R15" s="1"/>
      <c r="S15" s="1"/>
      <c r="T15" s="1"/>
      <c r="U15" s="1"/>
      <c r="V15" s="1"/>
      <c r="W15" s="2"/>
      <c r="X15" s="10">
        <v>3</v>
      </c>
      <c r="Y15" s="10">
        <v>6.2</v>
      </c>
      <c r="Z15" s="10">
        <v>6</v>
      </c>
      <c r="AA15" s="10">
        <v>7.5</v>
      </c>
      <c r="AB15" s="10">
        <v>6.3</v>
      </c>
      <c r="AC15" s="10">
        <v>6.5</v>
      </c>
      <c r="AD15" s="10">
        <v>6.5</v>
      </c>
      <c r="AE15" s="11">
        <f t="shared" si="4"/>
        <v>42</v>
      </c>
      <c r="AF15" s="12"/>
      <c r="AG15" s="12"/>
      <c r="AH15" s="12"/>
      <c r="AI15" s="1"/>
      <c r="AJ15" s="1"/>
      <c r="AK15" s="1"/>
      <c r="AL15" s="1"/>
      <c r="AM15" s="1"/>
      <c r="AN15" s="1"/>
      <c r="AO15" s="3"/>
      <c r="AP15" s="10"/>
      <c r="AQ15" s="10"/>
      <c r="AR15" s="10"/>
      <c r="AS15" s="10"/>
      <c r="AT15" s="10"/>
      <c r="AU15" s="10"/>
      <c r="AV15" s="10"/>
      <c r="AW15" s="11">
        <f t="shared" si="5"/>
        <v>0</v>
      </c>
      <c r="AX15" s="12"/>
      <c r="AY15" s="12"/>
      <c r="AZ15" s="12"/>
      <c r="BA15" s="1"/>
      <c r="BB15" s="1"/>
      <c r="BC15" s="1"/>
      <c r="BD15" s="1"/>
      <c r="BE15" s="1"/>
      <c r="BF15" s="1"/>
      <c r="BG15" s="2"/>
      <c r="BH15" s="1"/>
      <c r="BI15" s="1"/>
      <c r="BJ15" s="1"/>
      <c r="BK15" s="1"/>
      <c r="BL15" s="1"/>
    </row>
    <row r="16" spans="1:64">
      <c r="A16" s="32">
        <v>3</v>
      </c>
      <c r="B16" s="31" t="s">
        <v>64</v>
      </c>
      <c r="C16" s="38"/>
      <c r="D16" s="39"/>
      <c r="E16" s="40"/>
      <c r="F16" s="10">
        <v>5.8</v>
      </c>
      <c r="G16" s="10">
        <v>6.5</v>
      </c>
      <c r="H16" s="10">
        <v>7</v>
      </c>
      <c r="I16" s="10">
        <v>7</v>
      </c>
      <c r="J16" s="10">
        <v>6.5</v>
      </c>
      <c r="K16" s="10">
        <v>6</v>
      </c>
      <c r="L16" s="10">
        <v>6.5</v>
      </c>
      <c r="M16" s="11">
        <f t="shared" si="3"/>
        <v>45.3</v>
      </c>
      <c r="N16" s="12"/>
      <c r="O16" s="12"/>
      <c r="P16" s="12"/>
      <c r="Q16" s="1"/>
      <c r="R16" s="1"/>
      <c r="S16" s="1"/>
      <c r="T16" s="1"/>
      <c r="U16" s="1"/>
      <c r="V16" s="1"/>
      <c r="W16" s="2"/>
      <c r="X16" s="10">
        <v>5.3</v>
      </c>
      <c r="Y16" s="10">
        <v>7</v>
      </c>
      <c r="Z16" s="10">
        <v>7</v>
      </c>
      <c r="AA16" s="10">
        <v>7.3</v>
      </c>
      <c r="AB16" s="10">
        <v>7</v>
      </c>
      <c r="AC16" s="10">
        <v>5.3</v>
      </c>
      <c r="AD16" s="10">
        <v>7.8</v>
      </c>
      <c r="AE16" s="11">
        <f t="shared" si="4"/>
        <v>46.699999999999996</v>
      </c>
      <c r="AF16" s="12"/>
      <c r="AG16" s="12"/>
      <c r="AH16" s="12"/>
      <c r="AI16" s="1"/>
      <c r="AJ16" s="1"/>
      <c r="AK16" s="1"/>
      <c r="AL16" s="1"/>
      <c r="AM16" s="1"/>
      <c r="AN16" s="1"/>
      <c r="AO16" s="3"/>
      <c r="AP16" s="10"/>
      <c r="AQ16" s="10"/>
      <c r="AR16" s="10"/>
      <c r="AS16" s="10"/>
      <c r="AT16" s="10"/>
      <c r="AU16" s="10"/>
      <c r="AV16" s="10"/>
      <c r="AW16" s="11">
        <f t="shared" si="5"/>
        <v>0</v>
      </c>
      <c r="AX16" s="12"/>
      <c r="AY16" s="12"/>
      <c r="AZ16" s="12"/>
      <c r="BA16" s="1"/>
      <c r="BB16" s="1"/>
      <c r="BC16" s="1"/>
      <c r="BD16" s="1"/>
      <c r="BE16" s="1"/>
      <c r="BF16" s="1"/>
      <c r="BG16" s="2"/>
      <c r="BH16" s="1"/>
      <c r="BI16" s="1"/>
      <c r="BJ16" s="1"/>
      <c r="BK16" s="1"/>
      <c r="BL16" s="1"/>
    </row>
    <row r="17" spans="1:64">
      <c r="A17" s="32">
        <v>4</v>
      </c>
      <c r="B17" s="31" t="s">
        <v>187</v>
      </c>
      <c r="C17" s="38"/>
      <c r="D17" s="39"/>
      <c r="E17" s="40"/>
      <c r="F17" s="10">
        <v>0</v>
      </c>
      <c r="G17" s="10">
        <v>5</v>
      </c>
      <c r="H17" s="10">
        <v>5</v>
      </c>
      <c r="I17" s="10">
        <v>4.8</v>
      </c>
      <c r="J17" s="10">
        <v>6.5</v>
      </c>
      <c r="K17" s="10">
        <v>5</v>
      </c>
      <c r="L17" s="10">
        <v>5.5</v>
      </c>
      <c r="M17" s="11">
        <f t="shared" si="3"/>
        <v>31.8</v>
      </c>
      <c r="N17" s="12"/>
      <c r="O17" s="12"/>
      <c r="P17" s="12"/>
      <c r="Q17" s="1"/>
      <c r="R17" s="1"/>
      <c r="S17" s="1"/>
      <c r="T17" s="1"/>
      <c r="U17" s="1"/>
      <c r="V17" s="1"/>
      <c r="W17" s="2"/>
      <c r="X17" s="10">
        <v>0</v>
      </c>
      <c r="Y17" s="10">
        <v>5.5</v>
      </c>
      <c r="Z17" s="10">
        <v>4.5</v>
      </c>
      <c r="AA17" s="10">
        <v>5</v>
      </c>
      <c r="AB17" s="10">
        <v>5</v>
      </c>
      <c r="AC17" s="10">
        <v>4</v>
      </c>
      <c r="AD17" s="10">
        <v>5</v>
      </c>
      <c r="AE17" s="11">
        <f t="shared" si="4"/>
        <v>29</v>
      </c>
      <c r="AF17" s="12"/>
      <c r="AG17" s="12"/>
      <c r="AH17" s="12"/>
      <c r="AI17" s="1"/>
      <c r="AJ17" s="1"/>
      <c r="AK17" s="1"/>
      <c r="AL17" s="1"/>
      <c r="AM17" s="1"/>
      <c r="AN17" s="1"/>
      <c r="AO17" s="3"/>
      <c r="AP17" s="10"/>
      <c r="AQ17" s="10"/>
      <c r="AR17" s="10"/>
      <c r="AS17" s="10"/>
      <c r="AT17" s="10"/>
      <c r="AU17" s="10"/>
      <c r="AV17" s="10"/>
      <c r="AW17" s="11">
        <f t="shared" si="5"/>
        <v>0</v>
      </c>
      <c r="AX17" s="12"/>
      <c r="AY17" s="12"/>
      <c r="AZ17" s="12"/>
      <c r="BA17" s="1"/>
      <c r="BB17" s="1"/>
      <c r="BC17" s="1"/>
      <c r="BD17" s="1"/>
      <c r="BE17" s="1"/>
      <c r="BF17" s="1"/>
      <c r="BG17" s="2"/>
      <c r="BH17" s="1"/>
      <c r="BI17" s="1"/>
      <c r="BJ17" s="1"/>
      <c r="BK17" s="1"/>
      <c r="BL17" s="1"/>
    </row>
    <row r="18" spans="1:64">
      <c r="A18" s="32">
        <v>5</v>
      </c>
      <c r="B18" s="31"/>
      <c r="C18" s="38"/>
      <c r="D18" s="39"/>
      <c r="E18" s="40"/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1">
        <f t="shared" si="3"/>
        <v>0</v>
      </c>
      <c r="N18" s="12"/>
      <c r="O18" s="12"/>
      <c r="P18" s="12"/>
      <c r="Q18" s="1"/>
      <c r="R18" s="1"/>
      <c r="S18" s="1"/>
      <c r="T18" s="1"/>
      <c r="U18" s="1"/>
      <c r="V18" s="1"/>
      <c r="W18" s="2"/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1">
        <f t="shared" si="4"/>
        <v>0</v>
      </c>
      <c r="AF18" s="12"/>
      <c r="AG18" s="12"/>
      <c r="AH18" s="12"/>
      <c r="AI18" s="1"/>
      <c r="AJ18" s="1"/>
      <c r="AK18" s="1"/>
      <c r="AL18" s="1"/>
      <c r="AM18" s="1"/>
      <c r="AN18" s="1"/>
      <c r="AO18" s="3"/>
      <c r="AP18" s="10"/>
      <c r="AQ18" s="10"/>
      <c r="AR18" s="10"/>
      <c r="AS18" s="10"/>
      <c r="AT18" s="10"/>
      <c r="AU18" s="10"/>
      <c r="AV18" s="10"/>
      <c r="AW18" s="11">
        <f t="shared" si="5"/>
        <v>0</v>
      </c>
      <c r="AX18" s="12"/>
      <c r="AY18" s="12"/>
      <c r="AZ18" s="12"/>
      <c r="BA18" s="1"/>
      <c r="BB18" s="1"/>
      <c r="BC18" s="1"/>
      <c r="BD18" s="1"/>
      <c r="BE18" s="1"/>
      <c r="BF18" s="1"/>
      <c r="BG18" s="2"/>
      <c r="BH18" s="1"/>
      <c r="BI18" s="1"/>
      <c r="BJ18" s="1"/>
      <c r="BK18" s="1"/>
      <c r="BL18" s="1"/>
    </row>
    <row r="19" spans="1:64">
      <c r="A19" s="32">
        <v>6</v>
      </c>
      <c r="B19" s="32"/>
      <c r="C19" s="41"/>
      <c r="D19" s="42"/>
      <c r="E19" s="43"/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1">
        <f t="shared" si="3"/>
        <v>0</v>
      </c>
      <c r="N19" s="12"/>
      <c r="O19" s="12"/>
      <c r="P19" s="12"/>
      <c r="Q19" s="1"/>
      <c r="R19" s="1"/>
      <c r="S19" s="1"/>
      <c r="T19" s="1"/>
      <c r="U19" s="1"/>
      <c r="V19" s="1"/>
      <c r="W19" s="2"/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1">
        <f t="shared" si="4"/>
        <v>0</v>
      </c>
      <c r="AF19" s="12"/>
      <c r="AG19" s="12"/>
      <c r="AH19" s="12"/>
      <c r="AI19" s="1"/>
      <c r="AJ19" s="1"/>
      <c r="AK19" s="1"/>
      <c r="AL19" s="1"/>
      <c r="AM19" s="1"/>
      <c r="AN19" s="1"/>
      <c r="AO19" s="3"/>
      <c r="AP19" s="10"/>
      <c r="AQ19" s="10"/>
      <c r="AR19" s="10"/>
      <c r="AS19" s="10"/>
      <c r="AT19" s="10"/>
      <c r="AU19" s="10"/>
      <c r="AV19" s="10"/>
      <c r="AW19" s="11">
        <f t="shared" si="5"/>
        <v>0</v>
      </c>
      <c r="AX19" s="12"/>
      <c r="AY19" s="12"/>
      <c r="AZ19" s="12"/>
      <c r="BA19" s="1"/>
      <c r="BB19" s="1"/>
      <c r="BC19" s="1"/>
      <c r="BD19" s="1"/>
      <c r="BE19" s="1"/>
      <c r="BF19" s="1"/>
      <c r="BG19" s="2"/>
      <c r="BH19" s="1"/>
      <c r="BI19" s="1"/>
      <c r="BJ19" s="1"/>
      <c r="BK19" s="1"/>
      <c r="BL19" s="1"/>
    </row>
    <row r="20" spans="1:64">
      <c r="A20" s="33" t="s">
        <v>183</v>
      </c>
      <c r="B20" s="32"/>
      <c r="C20" s="34" t="s">
        <v>69</v>
      </c>
      <c r="D20" s="34" t="s">
        <v>70</v>
      </c>
      <c r="E20" s="34" t="s">
        <v>67</v>
      </c>
      <c r="F20" s="1"/>
      <c r="G20" s="1"/>
      <c r="H20" s="1"/>
      <c r="I20" s="1"/>
      <c r="J20" s="1" t="s">
        <v>185</v>
      </c>
      <c r="K20" s="1"/>
      <c r="L20" s="1"/>
      <c r="M20" s="18">
        <f>SUM(M14:M19)</f>
        <v>155.19999999999999</v>
      </c>
      <c r="N20" s="18">
        <f>(M20/6)/7</f>
        <v>3.695238095238095</v>
      </c>
      <c r="O20" s="10">
        <v>7</v>
      </c>
      <c r="P20" s="18">
        <f>(N20*0.75)+(O20*0.25)</f>
        <v>4.5214285714285714</v>
      </c>
      <c r="Q20" s="1"/>
      <c r="R20" s="10"/>
      <c r="S20" s="10"/>
      <c r="T20" s="10"/>
      <c r="U20" s="18">
        <f>(R20*0.5)+(S20*0.25)+(T20*0.25)</f>
        <v>0</v>
      </c>
      <c r="V20" s="18">
        <f>(P20+U20)</f>
        <v>4.5214285714285714</v>
      </c>
      <c r="W20" s="2"/>
      <c r="X20" s="1"/>
      <c r="Y20" s="1"/>
      <c r="Z20" s="1"/>
      <c r="AA20" s="1"/>
      <c r="AB20" s="1" t="s">
        <v>185</v>
      </c>
      <c r="AC20" s="1"/>
      <c r="AD20" s="1"/>
      <c r="AE20" s="18">
        <f>SUM(AE14:AE19)</f>
        <v>158.19999999999999</v>
      </c>
      <c r="AF20" s="18">
        <f>(AE20/6)/7</f>
        <v>3.7666666666666662</v>
      </c>
      <c r="AG20" s="10">
        <v>5.7</v>
      </c>
      <c r="AH20" s="18">
        <f>(AF20*0.75)+(AG20*0.25)</f>
        <v>4.25</v>
      </c>
      <c r="AI20" s="1"/>
      <c r="AJ20" s="10"/>
      <c r="AK20" s="10"/>
      <c r="AL20" s="10"/>
      <c r="AM20" s="18">
        <f>(AJ20*0.5)+(AK20*0.25)+(AL20*0.25)</f>
        <v>0</v>
      </c>
      <c r="AN20" s="18">
        <f>(AH20+AM20)</f>
        <v>4.25</v>
      </c>
      <c r="AO20" s="3"/>
      <c r="AP20" s="1"/>
      <c r="AQ20" s="1"/>
      <c r="AR20" s="1"/>
      <c r="AS20" s="1"/>
      <c r="AT20" s="1" t="s">
        <v>185</v>
      </c>
      <c r="AU20" s="1"/>
      <c r="AV20" s="1"/>
      <c r="AW20" s="18">
        <f>SUM(AW14:AW19)</f>
        <v>0</v>
      </c>
      <c r="AX20" s="18">
        <f>(AW20/6)/7</f>
        <v>0</v>
      </c>
      <c r="AY20" s="10"/>
      <c r="AZ20" s="18">
        <f>(AX20*0.75)+(AY20*0.25)</f>
        <v>0</v>
      </c>
      <c r="BA20" s="1"/>
      <c r="BB20" s="10"/>
      <c r="BC20" s="10"/>
      <c r="BD20" s="10"/>
      <c r="BE20" s="18">
        <f>(BB20*0.5)+(BC20*0.25)+(BD20*0.25)</f>
        <v>0</v>
      </c>
      <c r="BF20" s="18">
        <f>(AZ20+BE20)</f>
        <v>0</v>
      </c>
      <c r="BG20" s="16"/>
      <c r="BH20" s="18">
        <f>V20</f>
        <v>4.5214285714285714</v>
      </c>
      <c r="BI20" s="18">
        <f>AN20</f>
        <v>4.25</v>
      </c>
      <c r="BJ20" s="18"/>
      <c r="BK20" s="18">
        <f>AVERAGE(BH20:BJ20)</f>
        <v>4.3857142857142861</v>
      </c>
      <c r="BL20">
        <v>2</v>
      </c>
    </row>
    <row r="28" spans="1:64"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</row>
    <row r="29" spans="1:64">
      <c r="A29" s="63"/>
      <c r="B29" s="64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</row>
    <row r="30" spans="1:64">
      <c r="A30" s="63"/>
      <c r="B30" s="64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</row>
    <row r="31" spans="1:64">
      <c r="A31" s="63"/>
      <c r="B31" s="63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</row>
    <row r="32" spans="1:64">
      <c r="A32" s="63"/>
      <c r="B32" s="63"/>
    </row>
    <row r="33" spans="2:2">
      <c r="B33" s="20"/>
    </row>
    <row r="35" spans="2:2">
      <c r="B35" s="21"/>
    </row>
  </sheetData>
  <sortState ref="A22:B28">
    <sortCondition ref="A22:A28"/>
  </sortState>
  <mergeCells count="10">
    <mergeCell ref="BB3:BE3"/>
    <mergeCell ref="BH3:BK3"/>
    <mergeCell ref="H1:L1"/>
    <mergeCell ref="Z1:AD1"/>
    <mergeCell ref="AR1:AV1"/>
    <mergeCell ref="F3:P3"/>
    <mergeCell ref="R3:U3"/>
    <mergeCell ref="X3:AH3"/>
    <mergeCell ref="AJ3:AM3"/>
    <mergeCell ref="AP3:AZ3"/>
  </mergeCells>
  <pageMargins left="0.75" right="0.75" top="1" bottom="1" header="0.5" footer="0.5"/>
  <pageSetup paperSize="9" orientation="landscape" horizontalDpi="300" verticalDpi="300" r:id="rId1"/>
  <headerFooter alignWithMargins="0">
    <oddFooter>&amp;L&amp;A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32"/>
  <sheetViews>
    <sheetView workbookViewId="0">
      <pane xSplit="5" ySplit="6" topLeftCell="F7" activePane="bottomRight" state="frozen"/>
      <selection pane="bottomLeft" activeCell="A7" sqref="A7"/>
      <selection pane="topRight" activeCell="F1" sqref="F1"/>
      <selection pane="bottomRight" activeCell="F7" sqref="F7"/>
    </sheetView>
  </sheetViews>
  <sheetFormatPr defaultRowHeight="12.75"/>
  <cols>
    <col min="1" max="1" width="5.5703125" customWidth="1"/>
    <col min="2" max="2" width="21.28515625" customWidth="1"/>
    <col min="3" max="3" width="13.140625" customWidth="1"/>
    <col min="4" max="4" width="14" customWidth="1"/>
    <col min="5" max="5" width="14.85546875" customWidth="1"/>
    <col min="6" max="13" width="5.7109375" customWidth="1"/>
    <col min="14" max="14" width="7.5703125" customWidth="1"/>
    <col min="15" max="16" width="6.5703125" customWidth="1"/>
    <col min="17" max="17" width="5.7109375" customWidth="1"/>
    <col min="18" max="18" width="3.140625" customWidth="1"/>
    <col min="19" max="22" width="5.7109375" customWidth="1"/>
    <col min="23" max="23" width="6.7109375" customWidth="1"/>
    <col min="24" max="24" width="3.140625" customWidth="1"/>
    <col min="25" max="32" width="5.7109375" customWidth="1"/>
    <col min="33" max="33" width="7.5703125" customWidth="1"/>
    <col min="34" max="34" width="6.5703125" customWidth="1"/>
    <col min="35" max="36" width="5.7109375" customWidth="1"/>
    <col min="37" max="37" width="3.140625" customWidth="1"/>
    <col min="38" max="41" width="5.7109375" customWidth="1"/>
    <col min="42" max="42" width="6.7109375" customWidth="1"/>
    <col min="43" max="43" width="3.140625" customWidth="1"/>
    <col min="44" max="51" width="5.7109375" customWidth="1"/>
    <col min="52" max="52" width="7.5703125" customWidth="1"/>
    <col min="53" max="53" width="6.5703125" customWidth="1"/>
    <col min="54" max="55" width="5.7109375" customWidth="1"/>
    <col min="56" max="56" width="3.140625" customWidth="1"/>
    <col min="57" max="59" width="5.7109375" customWidth="1"/>
    <col min="60" max="61" width="6.7109375" customWidth="1"/>
    <col min="62" max="62" width="3.140625" customWidth="1"/>
    <col min="63" max="66" width="8.7109375" customWidth="1"/>
    <col min="67" max="67" width="11.42578125" customWidth="1"/>
  </cols>
  <sheetData>
    <row r="1" spans="1:67">
      <c r="A1" t="s">
        <v>0</v>
      </c>
      <c r="D1" t="s">
        <v>1</v>
      </c>
      <c r="E1" t="s">
        <v>2</v>
      </c>
      <c r="F1" t="s">
        <v>1</v>
      </c>
      <c r="H1" s="89" t="str">
        <f>E1</f>
        <v>Chris Wicks</v>
      </c>
      <c r="I1" s="89"/>
      <c r="J1" s="89"/>
      <c r="K1" s="89"/>
      <c r="L1" s="89"/>
      <c r="M1" s="89"/>
      <c r="R1" s="1"/>
      <c r="X1" s="2"/>
      <c r="Y1" t="s">
        <v>3</v>
      </c>
      <c r="AA1" s="89" t="str">
        <f>E2</f>
        <v>Krystle Lander</v>
      </c>
      <c r="AB1" s="89"/>
      <c r="AC1" s="89"/>
      <c r="AD1" s="89"/>
      <c r="AE1" s="89"/>
      <c r="AF1" s="89"/>
      <c r="AK1" s="1"/>
      <c r="AQ1" s="3"/>
      <c r="AR1" t="s">
        <v>4</v>
      </c>
      <c r="AT1">
        <f>E3</f>
        <v>0</v>
      </c>
      <c r="AU1" s="89"/>
      <c r="AV1" s="89"/>
      <c r="AW1" s="89"/>
      <c r="AX1" s="89"/>
      <c r="AY1" s="89"/>
      <c r="BD1" s="1"/>
      <c r="BJ1" s="2"/>
      <c r="BK1" s="4"/>
      <c r="BL1" s="4"/>
      <c r="BM1" s="4"/>
      <c r="BO1" s="4">
        <f ca="1">NOW()</f>
        <v>42374.372500810183</v>
      </c>
    </row>
    <row r="2" spans="1:67">
      <c r="A2" s="5" t="s">
        <v>5</v>
      </c>
      <c r="D2" t="s">
        <v>3</v>
      </c>
      <c r="E2" t="s">
        <v>110</v>
      </c>
      <c r="R2" s="1"/>
      <c r="X2" s="2"/>
      <c r="AK2" s="1"/>
      <c r="AQ2" s="3"/>
      <c r="BD2" s="1"/>
      <c r="BJ2" s="2"/>
      <c r="BK2" s="6"/>
      <c r="BL2" s="6"/>
      <c r="BM2" s="6"/>
      <c r="BO2" s="6">
        <f ca="1">NOW()</f>
        <v>42374.372500810183</v>
      </c>
    </row>
    <row r="3" spans="1:67">
      <c r="A3" t="s">
        <v>188</v>
      </c>
      <c r="C3" t="s">
        <v>189</v>
      </c>
      <c r="D3" t="s">
        <v>4</v>
      </c>
      <c r="F3" s="90" t="s">
        <v>10</v>
      </c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1"/>
      <c r="S3" s="90" t="s">
        <v>12</v>
      </c>
      <c r="T3" s="90"/>
      <c r="U3" s="90"/>
      <c r="V3" s="90"/>
      <c r="X3" s="2"/>
      <c r="Y3" s="90" t="s">
        <v>10</v>
      </c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1"/>
      <c r="AL3" s="90" t="s">
        <v>12</v>
      </c>
      <c r="AM3" s="90"/>
      <c r="AN3" s="90"/>
      <c r="AO3" s="90"/>
      <c r="AQ3" s="3"/>
      <c r="AR3" s="90" t="s">
        <v>10</v>
      </c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1"/>
      <c r="BE3" s="90" t="s">
        <v>12</v>
      </c>
      <c r="BF3" s="90"/>
      <c r="BG3" s="90"/>
      <c r="BH3" s="90"/>
      <c r="BJ3" s="2"/>
      <c r="BK3" s="90" t="s">
        <v>173</v>
      </c>
      <c r="BL3" s="89"/>
      <c r="BM3" s="89"/>
      <c r="BN3" s="89"/>
    </row>
    <row r="4" spans="1:67">
      <c r="A4" t="s">
        <v>174</v>
      </c>
      <c r="O4" s="85" t="s">
        <v>175</v>
      </c>
      <c r="P4" t="s">
        <v>21</v>
      </c>
      <c r="R4" s="7"/>
      <c r="W4" s="85" t="s">
        <v>61</v>
      </c>
      <c r="X4" s="2"/>
      <c r="AH4" s="85" t="s">
        <v>175</v>
      </c>
      <c r="AI4" t="s">
        <v>21</v>
      </c>
      <c r="AK4" s="7"/>
      <c r="AP4" s="85" t="s">
        <v>61</v>
      </c>
      <c r="AQ4" s="8"/>
      <c r="BA4" s="85" t="s">
        <v>175</v>
      </c>
      <c r="BB4" t="s">
        <v>21</v>
      </c>
      <c r="BD4" s="7"/>
      <c r="BI4" s="85" t="s">
        <v>61</v>
      </c>
      <c r="BJ4" s="8"/>
      <c r="BK4" s="85"/>
      <c r="BL4" s="85"/>
      <c r="BM4" s="85"/>
      <c r="BN4" s="85"/>
    </row>
    <row r="5" spans="1:67" s="22" customFormat="1">
      <c r="A5" s="85" t="s">
        <v>19</v>
      </c>
      <c r="B5" s="85" t="s">
        <v>20</v>
      </c>
      <c r="C5" s="85" t="s">
        <v>21</v>
      </c>
      <c r="D5" s="85" t="s">
        <v>22</v>
      </c>
      <c r="E5" s="85" t="s">
        <v>23</v>
      </c>
      <c r="F5" s="85" t="s">
        <v>24</v>
      </c>
      <c r="G5" s="85" t="s">
        <v>62</v>
      </c>
      <c r="H5" s="85" t="s">
        <v>127</v>
      </c>
      <c r="I5" s="85" t="s">
        <v>190</v>
      </c>
      <c r="J5" s="85" t="s">
        <v>191</v>
      </c>
      <c r="K5" s="85" t="s">
        <v>192</v>
      </c>
      <c r="L5" s="85" t="s">
        <v>131</v>
      </c>
      <c r="M5" s="85" t="s">
        <v>193</v>
      </c>
      <c r="N5" s="85" t="s">
        <v>177</v>
      </c>
      <c r="O5" s="85" t="s">
        <v>178</v>
      </c>
      <c r="P5" s="85" t="s">
        <v>179</v>
      </c>
      <c r="Q5" s="85" t="s">
        <v>34</v>
      </c>
      <c r="R5" s="7"/>
      <c r="S5" s="9" t="s">
        <v>41</v>
      </c>
      <c r="T5" s="9" t="s">
        <v>42</v>
      </c>
      <c r="U5" s="85" t="s">
        <v>194</v>
      </c>
      <c r="V5" s="85" t="s">
        <v>177</v>
      </c>
      <c r="W5" s="85" t="s">
        <v>45</v>
      </c>
      <c r="X5" s="8"/>
      <c r="Y5" s="85" t="s">
        <v>24</v>
      </c>
      <c r="Z5" s="85" t="s">
        <v>62</v>
      </c>
      <c r="AA5" s="85" t="s">
        <v>127</v>
      </c>
      <c r="AB5" s="85" t="s">
        <v>190</v>
      </c>
      <c r="AC5" s="85" t="s">
        <v>191</v>
      </c>
      <c r="AD5" s="85" t="s">
        <v>192</v>
      </c>
      <c r="AE5" s="85" t="s">
        <v>131</v>
      </c>
      <c r="AF5" s="85" t="s">
        <v>193</v>
      </c>
      <c r="AG5" s="85" t="s">
        <v>177</v>
      </c>
      <c r="AH5" s="85" t="s">
        <v>178</v>
      </c>
      <c r="AI5" s="85" t="s">
        <v>179</v>
      </c>
      <c r="AJ5" s="85" t="s">
        <v>34</v>
      </c>
      <c r="AK5" s="7"/>
      <c r="AL5" s="9" t="s">
        <v>41</v>
      </c>
      <c r="AM5" s="9" t="s">
        <v>42</v>
      </c>
      <c r="AN5" s="85" t="s">
        <v>194</v>
      </c>
      <c r="AO5" s="85" t="s">
        <v>177</v>
      </c>
      <c r="AP5" s="85" t="s">
        <v>45</v>
      </c>
      <c r="AQ5" s="8"/>
      <c r="AR5" s="85" t="s">
        <v>24</v>
      </c>
      <c r="AS5" s="85" t="s">
        <v>62</v>
      </c>
      <c r="AT5" s="85" t="s">
        <v>127</v>
      </c>
      <c r="AU5" s="85" t="s">
        <v>190</v>
      </c>
      <c r="AV5" s="85" t="s">
        <v>191</v>
      </c>
      <c r="AW5" s="85" t="s">
        <v>192</v>
      </c>
      <c r="AX5" s="85" t="s">
        <v>131</v>
      </c>
      <c r="AY5" s="85" t="s">
        <v>193</v>
      </c>
      <c r="AZ5" s="85" t="s">
        <v>177</v>
      </c>
      <c r="BA5" s="85" t="s">
        <v>178</v>
      </c>
      <c r="BB5" s="85" t="s">
        <v>179</v>
      </c>
      <c r="BC5" s="85" t="s">
        <v>34</v>
      </c>
      <c r="BD5" s="7"/>
      <c r="BE5" s="9" t="s">
        <v>41</v>
      </c>
      <c r="BF5" s="9" t="s">
        <v>42</v>
      </c>
      <c r="BG5" s="85" t="s">
        <v>194</v>
      </c>
      <c r="BH5" s="85" t="s">
        <v>177</v>
      </c>
      <c r="BI5" s="85" t="s">
        <v>45</v>
      </c>
      <c r="BJ5" s="8"/>
      <c r="BK5" s="85" t="s">
        <v>46</v>
      </c>
      <c r="BL5" s="85" t="s">
        <v>47</v>
      </c>
      <c r="BM5" s="85" t="s">
        <v>48</v>
      </c>
      <c r="BN5" s="85" t="s">
        <v>180</v>
      </c>
      <c r="BO5" s="85" t="s">
        <v>49</v>
      </c>
    </row>
    <row r="6" spans="1:67">
      <c r="R6" s="1"/>
      <c r="X6" s="2"/>
      <c r="AK6" s="1"/>
      <c r="AQ6" s="3"/>
      <c r="BD6" s="1"/>
      <c r="BJ6" s="2"/>
    </row>
    <row r="7" spans="1:67">
      <c r="A7" s="32">
        <v>1</v>
      </c>
      <c r="B7" s="31" t="s">
        <v>118</v>
      </c>
      <c r="C7" s="35"/>
      <c r="D7" s="36"/>
      <c r="E7" s="37"/>
      <c r="F7" s="10">
        <v>0</v>
      </c>
      <c r="G7" s="10">
        <v>5</v>
      </c>
      <c r="H7" s="10">
        <v>5.5</v>
      </c>
      <c r="I7" s="10">
        <v>5.6</v>
      </c>
      <c r="J7" s="10">
        <v>6</v>
      </c>
      <c r="K7" s="10">
        <v>4</v>
      </c>
      <c r="L7" s="10">
        <v>4.2</v>
      </c>
      <c r="M7" s="10">
        <v>2</v>
      </c>
      <c r="N7" s="11">
        <f t="shared" ref="N7:N12" si="0">SUM(F7:M7)</f>
        <v>32.299999999999997</v>
      </c>
      <c r="O7" s="12"/>
      <c r="P7" s="12"/>
      <c r="Q7" s="12"/>
      <c r="R7" s="1"/>
      <c r="S7" s="13"/>
      <c r="T7" s="13"/>
      <c r="U7" s="13"/>
      <c r="V7" s="14"/>
      <c r="W7" s="14"/>
      <c r="X7" s="2"/>
      <c r="Y7" s="10">
        <v>0</v>
      </c>
      <c r="Z7" s="10">
        <v>5</v>
      </c>
      <c r="AA7" s="10">
        <v>4.3</v>
      </c>
      <c r="AB7" s="10">
        <v>5</v>
      </c>
      <c r="AC7" s="10">
        <v>5.3</v>
      </c>
      <c r="AD7" s="10">
        <v>3.3</v>
      </c>
      <c r="AE7" s="10">
        <v>5</v>
      </c>
      <c r="AF7" s="10">
        <v>2</v>
      </c>
      <c r="AG7" s="11">
        <f t="shared" ref="AG7:AG12" si="1">SUM(Y7:AF7)</f>
        <v>29.900000000000002</v>
      </c>
      <c r="AH7" s="12"/>
      <c r="AI7" s="12"/>
      <c r="AJ7" s="12"/>
      <c r="AK7" s="1"/>
      <c r="AL7" s="13"/>
      <c r="AM7" s="13"/>
      <c r="AN7" s="13"/>
      <c r="AO7" s="14"/>
      <c r="AP7" s="14"/>
      <c r="AQ7" s="15"/>
      <c r="AR7" s="10"/>
      <c r="AS7" s="10"/>
      <c r="AT7" s="10"/>
      <c r="AU7" s="10"/>
      <c r="AV7" s="10"/>
      <c r="AW7" s="10"/>
      <c r="AX7" s="10"/>
      <c r="AY7" s="10"/>
      <c r="AZ7" s="11">
        <f t="shared" ref="AZ7:AZ12" si="2">SUM(AR7:AY7)</f>
        <v>0</v>
      </c>
      <c r="BA7" s="12"/>
      <c r="BB7" s="12"/>
      <c r="BC7" s="12"/>
      <c r="BD7" s="1"/>
      <c r="BE7" s="13"/>
      <c r="BF7" s="13"/>
      <c r="BG7" s="13"/>
      <c r="BH7" s="14"/>
      <c r="BI7" s="14"/>
      <c r="BJ7" s="16"/>
      <c r="BK7" s="14"/>
      <c r="BL7" s="14"/>
      <c r="BM7" s="14"/>
      <c r="BN7" s="14"/>
      <c r="BO7" s="1"/>
    </row>
    <row r="8" spans="1:67">
      <c r="A8" s="32">
        <v>2</v>
      </c>
      <c r="B8" s="31" t="s">
        <v>142</v>
      </c>
      <c r="C8" s="38"/>
      <c r="D8" s="39"/>
      <c r="E8" s="40"/>
      <c r="F8" s="10">
        <v>4</v>
      </c>
      <c r="G8" s="10">
        <v>5.5</v>
      </c>
      <c r="H8" s="10">
        <v>5</v>
      </c>
      <c r="I8" s="10">
        <v>5</v>
      </c>
      <c r="J8" s="10">
        <v>5</v>
      </c>
      <c r="K8" s="10">
        <v>4.8</v>
      </c>
      <c r="L8" s="10">
        <v>5.5</v>
      </c>
      <c r="M8" s="10">
        <v>6</v>
      </c>
      <c r="N8" s="11">
        <f t="shared" si="0"/>
        <v>40.799999999999997</v>
      </c>
      <c r="O8" s="12"/>
      <c r="P8" s="12"/>
      <c r="Q8" s="12"/>
      <c r="R8" s="1"/>
      <c r="S8" s="1"/>
      <c r="T8" s="1"/>
      <c r="U8" s="1"/>
      <c r="V8" s="1"/>
      <c r="W8" s="1"/>
      <c r="X8" s="2"/>
      <c r="Y8" s="10">
        <v>4.8</v>
      </c>
      <c r="Z8" s="10">
        <v>5.3</v>
      </c>
      <c r="AA8" s="10">
        <v>5.8</v>
      </c>
      <c r="AB8" s="10">
        <v>5.5</v>
      </c>
      <c r="AC8" s="10">
        <v>5.8</v>
      </c>
      <c r="AD8" s="10">
        <v>5.8</v>
      </c>
      <c r="AE8" s="10">
        <v>6.4</v>
      </c>
      <c r="AF8" s="10">
        <v>6.2</v>
      </c>
      <c r="AG8" s="11">
        <f t="shared" si="1"/>
        <v>45.6</v>
      </c>
      <c r="AH8" s="12"/>
      <c r="AI8" s="12"/>
      <c r="AJ8" s="12"/>
      <c r="AK8" s="1"/>
      <c r="AL8" s="1"/>
      <c r="AM8" s="1"/>
      <c r="AN8" s="1"/>
      <c r="AO8" s="1"/>
      <c r="AP8" s="1"/>
      <c r="AQ8" s="3"/>
      <c r="AR8" s="10"/>
      <c r="AS8" s="10"/>
      <c r="AT8" s="10"/>
      <c r="AU8" s="10"/>
      <c r="AV8" s="10"/>
      <c r="AW8" s="10"/>
      <c r="AX8" s="10"/>
      <c r="AY8" s="10"/>
      <c r="AZ8" s="11">
        <f t="shared" si="2"/>
        <v>0</v>
      </c>
      <c r="BA8" s="12"/>
      <c r="BB8" s="12"/>
      <c r="BC8" s="12"/>
      <c r="BD8" s="1"/>
      <c r="BE8" s="1"/>
      <c r="BF8" s="1"/>
      <c r="BG8" s="1"/>
      <c r="BH8" s="1"/>
      <c r="BI8" s="1"/>
      <c r="BJ8" s="2"/>
      <c r="BK8" s="1"/>
      <c r="BL8" s="1"/>
      <c r="BM8" s="1"/>
      <c r="BN8" s="1"/>
      <c r="BO8" s="1"/>
    </row>
    <row r="9" spans="1:67">
      <c r="A9" s="32">
        <v>3</v>
      </c>
      <c r="B9" s="31" t="s">
        <v>102</v>
      </c>
      <c r="C9" s="38"/>
      <c r="D9" s="39"/>
      <c r="E9" s="40"/>
      <c r="F9" s="10">
        <v>5.5</v>
      </c>
      <c r="G9" s="10">
        <v>6</v>
      </c>
      <c r="H9" s="10">
        <v>5.8</v>
      </c>
      <c r="I9" s="10">
        <v>5.2</v>
      </c>
      <c r="J9" s="10">
        <v>5</v>
      </c>
      <c r="K9" s="10">
        <v>5</v>
      </c>
      <c r="L9" s="10">
        <v>6</v>
      </c>
      <c r="M9" s="10">
        <v>5.5</v>
      </c>
      <c r="N9" s="11">
        <f t="shared" si="0"/>
        <v>44</v>
      </c>
      <c r="O9" s="12"/>
      <c r="P9" s="12"/>
      <c r="Q9" s="12"/>
      <c r="R9" s="1"/>
      <c r="S9" s="1"/>
      <c r="T9" s="1"/>
      <c r="U9" s="1"/>
      <c r="V9" s="1"/>
      <c r="W9" s="1"/>
      <c r="X9" s="2"/>
      <c r="Y9" s="10">
        <v>4.2</v>
      </c>
      <c r="Z9" s="10">
        <v>5</v>
      </c>
      <c r="AA9" s="10">
        <v>6.2</v>
      </c>
      <c r="AB9" s="10">
        <v>5.5</v>
      </c>
      <c r="AC9" s="10">
        <v>6</v>
      </c>
      <c r="AD9" s="10">
        <v>6</v>
      </c>
      <c r="AE9" s="10">
        <v>6</v>
      </c>
      <c r="AF9" s="10">
        <v>5</v>
      </c>
      <c r="AG9" s="11">
        <f t="shared" si="1"/>
        <v>43.9</v>
      </c>
      <c r="AH9" s="12"/>
      <c r="AI9" s="12"/>
      <c r="AJ9" s="12"/>
      <c r="AK9" s="1"/>
      <c r="AL9" s="1"/>
      <c r="AM9" s="1"/>
      <c r="AN9" s="1"/>
      <c r="AO9" s="1"/>
      <c r="AP9" s="1"/>
      <c r="AQ9" s="3"/>
      <c r="AR9" s="10"/>
      <c r="AS9" s="10"/>
      <c r="AT9" s="10"/>
      <c r="AU9" s="10"/>
      <c r="AV9" s="10"/>
      <c r="AW9" s="10"/>
      <c r="AX9" s="10"/>
      <c r="AY9" s="10"/>
      <c r="AZ9" s="11">
        <f t="shared" si="2"/>
        <v>0</v>
      </c>
      <c r="BA9" s="12"/>
      <c r="BB9" s="12"/>
      <c r="BC9" s="12"/>
      <c r="BD9" s="1"/>
      <c r="BE9" s="1"/>
      <c r="BF9" s="1"/>
      <c r="BG9" s="1"/>
      <c r="BH9" s="1"/>
      <c r="BI9" s="1"/>
      <c r="BJ9" s="2"/>
      <c r="BK9" s="1"/>
      <c r="BL9" s="1"/>
      <c r="BM9" s="1"/>
      <c r="BN9" s="1"/>
      <c r="BO9" s="1"/>
    </row>
    <row r="10" spans="1:67">
      <c r="A10" s="32">
        <v>4</v>
      </c>
      <c r="B10" s="31" t="s">
        <v>195</v>
      </c>
      <c r="C10" s="38"/>
      <c r="D10" s="39"/>
      <c r="E10" s="40"/>
      <c r="F10" s="10">
        <v>5</v>
      </c>
      <c r="G10" s="10">
        <v>5.5</v>
      </c>
      <c r="H10" s="10">
        <v>5</v>
      </c>
      <c r="I10" s="10">
        <v>5.5</v>
      </c>
      <c r="J10" s="10">
        <v>5</v>
      </c>
      <c r="K10" s="10">
        <v>5.0999999999999996</v>
      </c>
      <c r="L10" s="10">
        <v>5.5</v>
      </c>
      <c r="M10" s="10">
        <v>5</v>
      </c>
      <c r="N10" s="11">
        <f t="shared" si="0"/>
        <v>41.6</v>
      </c>
      <c r="O10" s="12"/>
      <c r="P10" s="12"/>
      <c r="Q10" s="12"/>
      <c r="R10" s="1"/>
      <c r="S10" s="1"/>
      <c r="T10" s="1"/>
      <c r="U10" s="1"/>
      <c r="V10" s="1"/>
      <c r="W10" s="1"/>
      <c r="X10" s="2"/>
      <c r="Y10" s="10">
        <v>5</v>
      </c>
      <c r="Z10" s="10">
        <v>6</v>
      </c>
      <c r="AA10" s="10">
        <v>5</v>
      </c>
      <c r="AB10" s="10">
        <v>6.2</v>
      </c>
      <c r="AC10" s="10">
        <v>5.8</v>
      </c>
      <c r="AD10" s="10">
        <v>5</v>
      </c>
      <c r="AE10" s="10">
        <v>6.8</v>
      </c>
      <c r="AF10" s="10">
        <v>6</v>
      </c>
      <c r="AG10" s="11">
        <f t="shared" si="1"/>
        <v>45.8</v>
      </c>
      <c r="AH10" s="12"/>
      <c r="AI10" s="12"/>
      <c r="AJ10" s="12"/>
      <c r="AK10" s="1"/>
      <c r="AL10" s="1"/>
      <c r="AM10" s="1"/>
      <c r="AN10" s="1"/>
      <c r="AO10" s="1"/>
      <c r="AP10" s="1"/>
      <c r="AQ10" s="3"/>
      <c r="AR10" s="10"/>
      <c r="AS10" s="10"/>
      <c r="AT10" s="10"/>
      <c r="AU10" s="10"/>
      <c r="AV10" s="10"/>
      <c r="AW10" s="10"/>
      <c r="AX10" s="10"/>
      <c r="AY10" s="10"/>
      <c r="AZ10" s="11">
        <f t="shared" si="2"/>
        <v>0</v>
      </c>
      <c r="BA10" s="12"/>
      <c r="BB10" s="12"/>
      <c r="BC10" s="12"/>
      <c r="BD10" s="1"/>
      <c r="BE10" s="1"/>
      <c r="BF10" s="1"/>
      <c r="BG10" s="1"/>
      <c r="BH10" s="1"/>
      <c r="BI10" s="1"/>
      <c r="BJ10" s="2"/>
      <c r="BK10" s="1"/>
      <c r="BL10" s="1"/>
      <c r="BM10" s="1"/>
      <c r="BN10" s="1"/>
      <c r="BO10" s="1"/>
    </row>
    <row r="11" spans="1:67">
      <c r="A11" s="32">
        <v>5</v>
      </c>
      <c r="B11" s="31" t="s">
        <v>196</v>
      </c>
      <c r="C11" s="38"/>
      <c r="D11" s="39"/>
      <c r="E11" s="40"/>
      <c r="F11" s="10">
        <v>4</v>
      </c>
      <c r="G11" s="10">
        <v>3.5</v>
      </c>
      <c r="H11" s="10">
        <v>3</v>
      </c>
      <c r="I11" s="10">
        <v>5</v>
      </c>
      <c r="J11" s="10">
        <v>4</v>
      </c>
      <c r="K11" s="10">
        <v>4</v>
      </c>
      <c r="L11" s="10">
        <v>5</v>
      </c>
      <c r="M11" s="10">
        <v>4</v>
      </c>
      <c r="N11" s="11">
        <f t="shared" si="0"/>
        <v>32.5</v>
      </c>
      <c r="O11" s="12"/>
      <c r="P11" s="12"/>
      <c r="Q11" s="12"/>
      <c r="R11" s="1"/>
      <c r="S11" s="1"/>
      <c r="T11" s="1"/>
      <c r="U11" s="1"/>
      <c r="V11" s="1"/>
      <c r="W11" s="1"/>
      <c r="X11" s="2"/>
      <c r="Y11" s="10">
        <v>5</v>
      </c>
      <c r="Z11" s="10">
        <v>5.5</v>
      </c>
      <c r="AA11" s="10">
        <v>5.8</v>
      </c>
      <c r="AB11" s="10">
        <v>4.8</v>
      </c>
      <c r="AC11" s="10">
        <v>5.8</v>
      </c>
      <c r="AD11" s="10">
        <v>5.8</v>
      </c>
      <c r="AE11" s="10">
        <v>5.5</v>
      </c>
      <c r="AF11" s="10">
        <v>5</v>
      </c>
      <c r="AG11" s="11">
        <f t="shared" si="1"/>
        <v>43.2</v>
      </c>
      <c r="AH11" s="12"/>
      <c r="AI11" s="12"/>
      <c r="AJ11" s="12"/>
      <c r="AK11" s="1"/>
      <c r="AL11" s="1"/>
      <c r="AM11" s="1"/>
      <c r="AN11" s="1"/>
      <c r="AO11" s="1"/>
      <c r="AP11" s="1"/>
      <c r="AQ11" s="3"/>
      <c r="AR11" s="10"/>
      <c r="AS11" s="10"/>
      <c r="AT11" s="10"/>
      <c r="AU11" s="10"/>
      <c r="AV11" s="10"/>
      <c r="AW11" s="10"/>
      <c r="AX11" s="10"/>
      <c r="AY11" s="10"/>
      <c r="AZ11" s="11">
        <f t="shared" si="2"/>
        <v>0</v>
      </c>
      <c r="BA11" s="12"/>
      <c r="BB11" s="12"/>
      <c r="BC11" s="12"/>
      <c r="BD11" s="1"/>
      <c r="BE11" s="1"/>
      <c r="BF11" s="1"/>
      <c r="BG11" s="1"/>
      <c r="BH11" s="1"/>
      <c r="BI11" s="1"/>
      <c r="BJ11" s="2"/>
      <c r="BK11" s="1"/>
      <c r="BL11" s="1"/>
      <c r="BM11" s="1"/>
      <c r="BN11" s="1"/>
      <c r="BO11" s="1"/>
    </row>
    <row r="12" spans="1:67">
      <c r="A12" s="32">
        <v>6</v>
      </c>
      <c r="B12" s="32"/>
      <c r="C12" s="41"/>
      <c r="D12" s="42"/>
      <c r="E12" s="43"/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1">
        <f t="shared" si="0"/>
        <v>0</v>
      </c>
      <c r="O12" s="12"/>
      <c r="P12" s="12"/>
      <c r="Q12" s="12"/>
      <c r="R12" s="1"/>
      <c r="S12" s="1"/>
      <c r="T12" s="1"/>
      <c r="U12" s="1"/>
      <c r="V12" s="1"/>
      <c r="W12" s="1"/>
      <c r="X12" s="2"/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v>0</v>
      </c>
      <c r="AE12" s="10">
        <v>0</v>
      </c>
      <c r="AF12" s="10">
        <v>0</v>
      </c>
      <c r="AG12" s="11">
        <f t="shared" si="1"/>
        <v>0</v>
      </c>
      <c r="AH12" s="12"/>
      <c r="AI12" s="12"/>
      <c r="AJ12" s="12"/>
      <c r="AK12" s="1"/>
      <c r="AL12" s="1"/>
      <c r="AM12" s="1"/>
      <c r="AN12" s="1"/>
      <c r="AO12" s="1"/>
      <c r="AP12" s="1"/>
      <c r="AQ12" s="3"/>
      <c r="AR12" s="10"/>
      <c r="AS12" s="10"/>
      <c r="AT12" s="10"/>
      <c r="AU12" s="10"/>
      <c r="AV12" s="10"/>
      <c r="AW12" s="10"/>
      <c r="AX12" s="10"/>
      <c r="AY12" s="10"/>
      <c r="AZ12" s="11">
        <f t="shared" si="2"/>
        <v>0</v>
      </c>
      <c r="BA12" s="12"/>
      <c r="BB12" s="12"/>
      <c r="BC12" s="12"/>
      <c r="BD12" s="1"/>
      <c r="BE12" s="1"/>
      <c r="BF12" s="1"/>
      <c r="BG12" s="1"/>
      <c r="BH12" s="1"/>
      <c r="BI12" s="1"/>
      <c r="BJ12" s="2"/>
      <c r="BK12" s="1"/>
      <c r="BL12" s="1"/>
      <c r="BM12" s="1"/>
      <c r="BN12" s="1"/>
      <c r="BO12" s="1"/>
    </row>
    <row r="13" spans="1:67">
      <c r="A13" s="33" t="s">
        <v>183</v>
      </c>
      <c r="B13" s="32"/>
      <c r="C13" s="34" t="s">
        <v>101</v>
      </c>
      <c r="D13" s="34" t="s">
        <v>70</v>
      </c>
      <c r="E13" s="34" t="s">
        <v>67</v>
      </c>
      <c r="F13" s="1"/>
      <c r="G13" s="1"/>
      <c r="H13" s="1"/>
      <c r="I13" s="1"/>
      <c r="J13" s="1"/>
      <c r="K13" s="1"/>
      <c r="L13" s="1" t="s">
        <v>185</v>
      </c>
      <c r="M13" s="1"/>
      <c r="N13" s="18">
        <f>SUM(N7:N12)</f>
        <v>191.2</v>
      </c>
      <c r="O13" s="18">
        <f>(N13/6)/8</f>
        <v>3.9833333333333329</v>
      </c>
      <c r="P13" s="10">
        <v>5.5</v>
      </c>
      <c r="Q13" s="18">
        <f>(O13*0.75)+(P13*0.25)</f>
        <v>4.3624999999999998</v>
      </c>
      <c r="R13" s="1"/>
      <c r="S13" s="10"/>
      <c r="T13" s="10"/>
      <c r="U13" s="10"/>
      <c r="V13" s="18">
        <f>(S13*0.5)+(T13*0.25)+(U13*0.25)</f>
        <v>0</v>
      </c>
      <c r="W13" s="18">
        <f>(Q13+V13)</f>
        <v>4.3624999999999998</v>
      </c>
      <c r="X13" s="2"/>
      <c r="Y13" s="1"/>
      <c r="Z13" s="1"/>
      <c r="AA13" s="1"/>
      <c r="AB13" s="1"/>
      <c r="AC13" s="1"/>
      <c r="AD13" s="1"/>
      <c r="AE13" s="1" t="s">
        <v>185</v>
      </c>
      <c r="AF13" s="1"/>
      <c r="AG13" s="18">
        <f>SUM(AG7:AG12)</f>
        <v>208.39999999999998</v>
      </c>
      <c r="AH13" s="18">
        <f>(AG13/6)/8</f>
        <v>4.3416666666666659</v>
      </c>
      <c r="AI13" s="10">
        <v>7</v>
      </c>
      <c r="AJ13" s="18">
        <f>(AH13*0.75)+(AI13*0.25)</f>
        <v>5.0062499999999996</v>
      </c>
      <c r="AK13" s="1"/>
      <c r="AL13" s="10"/>
      <c r="AM13" s="10"/>
      <c r="AN13" s="10"/>
      <c r="AO13" s="18">
        <f>(AL13*0.5)+(AM13*0.25)+(AN13*0.25)</f>
        <v>0</v>
      </c>
      <c r="AP13" s="18">
        <f>(AJ13+AO13)</f>
        <v>5.0062499999999996</v>
      </c>
      <c r="AQ13" s="3"/>
      <c r="AR13" s="1"/>
      <c r="AS13" s="1"/>
      <c r="AT13" s="1"/>
      <c r="AU13" s="1"/>
      <c r="AV13" s="1"/>
      <c r="AW13" s="1"/>
      <c r="AX13" s="1" t="s">
        <v>185</v>
      </c>
      <c r="AY13" s="1"/>
      <c r="AZ13" s="18">
        <f>SUM(AZ7:AZ12)</f>
        <v>0</v>
      </c>
      <c r="BA13" s="18">
        <f>(AZ13/6)/8</f>
        <v>0</v>
      </c>
      <c r="BB13" s="10"/>
      <c r="BC13" s="18">
        <f>(BA13*0.75)+(BB13*0.25)</f>
        <v>0</v>
      </c>
      <c r="BD13" s="1"/>
      <c r="BE13" s="10"/>
      <c r="BF13" s="10"/>
      <c r="BG13" s="10"/>
      <c r="BH13" s="18">
        <f>(BE13*0.5)+(BF13*0.25)+(BG13*0.25)</f>
        <v>0</v>
      </c>
      <c r="BI13" s="18">
        <f>(BC13+BH13)</f>
        <v>0</v>
      </c>
      <c r="BJ13" s="16"/>
      <c r="BK13" s="18">
        <f>W13</f>
        <v>4.3624999999999998</v>
      </c>
      <c r="BL13" s="18">
        <f>AP13</f>
        <v>5.0062499999999996</v>
      </c>
      <c r="BM13" s="18"/>
      <c r="BN13" s="18">
        <f>AVERAGE(BK13:BM13)</f>
        <v>4.6843749999999993</v>
      </c>
      <c r="BO13">
        <v>1</v>
      </c>
    </row>
    <row r="14" spans="1:67">
      <c r="A14" s="32">
        <v>1</v>
      </c>
      <c r="B14" s="44" t="s">
        <v>108</v>
      </c>
      <c r="C14" s="35"/>
      <c r="D14" s="36"/>
      <c r="E14" s="37"/>
      <c r="F14" s="10">
        <v>0</v>
      </c>
      <c r="G14" s="10">
        <v>5</v>
      </c>
      <c r="H14" s="10">
        <v>0</v>
      </c>
      <c r="I14" s="10">
        <v>5</v>
      </c>
      <c r="J14" s="10">
        <v>5.5</v>
      </c>
      <c r="K14" s="10">
        <v>5.5</v>
      </c>
      <c r="L14" s="10">
        <v>6</v>
      </c>
      <c r="M14" s="10">
        <v>5</v>
      </c>
      <c r="N14" s="11">
        <f t="shared" ref="N14:N19" si="3">SUM(F14:M14)</f>
        <v>32</v>
      </c>
      <c r="O14" s="12"/>
      <c r="P14" s="12"/>
      <c r="Q14" s="12"/>
      <c r="R14" s="1"/>
      <c r="S14" s="13"/>
      <c r="T14" s="13"/>
      <c r="U14" s="13"/>
      <c r="V14" s="14"/>
      <c r="W14" s="14"/>
      <c r="X14" s="2"/>
      <c r="Y14" s="10">
        <v>0</v>
      </c>
      <c r="Z14" s="10">
        <v>0</v>
      </c>
      <c r="AA14" s="10">
        <v>0</v>
      </c>
      <c r="AB14" s="10">
        <v>5</v>
      </c>
      <c r="AC14" s="10">
        <v>6.5</v>
      </c>
      <c r="AD14" s="10">
        <v>6.2</v>
      </c>
      <c r="AE14" s="10">
        <v>5.8</v>
      </c>
      <c r="AF14" s="10">
        <v>0</v>
      </c>
      <c r="AG14" s="11">
        <f t="shared" ref="AG14:AG19" si="4">SUM(Y14:AF14)</f>
        <v>23.5</v>
      </c>
      <c r="AH14" s="12"/>
      <c r="AI14" s="12"/>
      <c r="AJ14" s="12"/>
      <c r="AK14" s="1"/>
      <c r="AL14" s="13"/>
      <c r="AM14" s="13"/>
      <c r="AN14" s="13"/>
      <c r="AO14" s="14"/>
      <c r="AP14" s="14"/>
      <c r="AQ14" s="15"/>
      <c r="AR14" s="10"/>
      <c r="AS14" s="10"/>
      <c r="AT14" s="10"/>
      <c r="AU14" s="10"/>
      <c r="AV14" s="10"/>
      <c r="AW14" s="10"/>
      <c r="AX14" s="10"/>
      <c r="AY14" s="10"/>
      <c r="AZ14" s="11">
        <f t="shared" ref="AZ14:AZ19" si="5">SUM(AR14:AY14)</f>
        <v>0</v>
      </c>
      <c r="BA14" s="12"/>
      <c r="BB14" s="12"/>
      <c r="BC14" s="12"/>
      <c r="BD14" s="1"/>
      <c r="BE14" s="13"/>
      <c r="BF14" s="13"/>
      <c r="BG14" s="13"/>
      <c r="BH14" s="14"/>
      <c r="BI14" s="14"/>
      <c r="BJ14" s="16"/>
      <c r="BK14" s="14"/>
      <c r="BL14" s="14"/>
      <c r="BM14" s="14"/>
      <c r="BN14" s="14"/>
      <c r="BO14" s="1"/>
    </row>
    <row r="15" spans="1:67">
      <c r="A15" s="32">
        <v>2</v>
      </c>
      <c r="B15" s="31" t="s">
        <v>113</v>
      </c>
      <c r="C15" s="38"/>
      <c r="D15" s="39"/>
      <c r="E15" s="40"/>
      <c r="F15" s="10">
        <v>0</v>
      </c>
      <c r="G15" s="10">
        <v>5</v>
      </c>
      <c r="H15" s="10">
        <v>5.5</v>
      </c>
      <c r="I15" s="10">
        <v>5.5</v>
      </c>
      <c r="J15" s="10">
        <v>0</v>
      </c>
      <c r="K15" s="10">
        <v>6.5</v>
      </c>
      <c r="L15" s="10">
        <v>6</v>
      </c>
      <c r="M15" s="10">
        <v>5.5</v>
      </c>
      <c r="N15" s="11">
        <f t="shared" si="3"/>
        <v>34</v>
      </c>
      <c r="O15" s="12"/>
      <c r="P15" s="12"/>
      <c r="Q15" s="12"/>
      <c r="R15" s="1"/>
      <c r="S15" s="1"/>
      <c r="T15" s="1"/>
      <c r="U15" s="1"/>
      <c r="V15" s="1"/>
      <c r="W15" s="1"/>
      <c r="X15" s="2"/>
      <c r="Y15" s="10">
        <v>0</v>
      </c>
      <c r="Z15" s="10">
        <v>5</v>
      </c>
      <c r="AA15" s="10">
        <v>6</v>
      </c>
      <c r="AB15" s="10">
        <v>3.2</v>
      </c>
      <c r="AC15" s="10">
        <v>0</v>
      </c>
      <c r="AD15" s="10">
        <v>6</v>
      </c>
      <c r="AE15" s="10">
        <v>6</v>
      </c>
      <c r="AF15" s="10">
        <v>0</v>
      </c>
      <c r="AG15" s="11">
        <f t="shared" si="4"/>
        <v>26.2</v>
      </c>
      <c r="AH15" s="12"/>
      <c r="AI15" s="12"/>
      <c r="AJ15" s="12"/>
      <c r="AK15" s="1"/>
      <c r="AL15" s="1"/>
      <c r="AM15" s="1"/>
      <c r="AN15" s="1"/>
      <c r="AO15" s="1"/>
      <c r="AP15" s="1"/>
      <c r="AQ15" s="3"/>
      <c r="AR15" s="10"/>
      <c r="AS15" s="10"/>
      <c r="AT15" s="10"/>
      <c r="AU15" s="10"/>
      <c r="AV15" s="10"/>
      <c r="AW15" s="10"/>
      <c r="AX15" s="10"/>
      <c r="AY15" s="10"/>
      <c r="AZ15" s="11">
        <f t="shared" si="5"/>
        <v>0</v>
      </c>
      <c r="BA15" s="12"/>
      <c r="BB15" s="12"/>
      <c r="BC15" s="12"/>
      <c r="BD15" s="1"/>
      <c r="BE15" s="1"/>
      <c r="BF15" s="1"/>
      <c r="BG15" s="1"/>
      <c r="BH15" s="1"/>
      <c r="BI15" s="1"/>
      <c r="BJ15" s="2"/>
      <c r="BK15" s="1"/>
      <c r="BL15" s="1"/>
      <c r="BM15" s="1"/>
      <c r="BN15" s="1"/>
      <c r="BO15" s="1"/>
    </row>
    <row r="16" spans="1:67">
      <c r="A16" s="32">
        <v>3</v>
      </c>
      <c r="B16" s="31" t="s">
        <v>134</v>
      </c>
      <c r="C16" s="38"/>
      <c r="D16" s="39"/>
      <c r="E16" s="40"/>
      <c r="F16" s="10">
        <v>4</v>
      </c>
      <c r="G16" s="10">
        <v>5</v>
      </c>
      <c r="H16" s="10">
        <v>4.5</v>
      </c>
      <c r="I16" s="10">
        <v>5</v>
      </c>
      <c r="J16" s="10">
        <v>6</v>
      </c>
      <c r="K16" s="10">
        <v>0</v>
      </c>
      <c r="L16" s="10">
        <v>0</v>
      </c>
      <c r="M16" s="10">
        <v>0</v>
      </c>
      <c r="N16" s="11">
        <f t="shared" si="3"/>
        <v>24.5</v>
      </c>
      <c r="O16" s="12"/>
      <c r="P16" s="12"/>
      <c r="Q16" s="12"/>
      <c r="R16" s="1"/>
      <c r="S16" s="1"/>
      <c r="T16" s="1"/>
      <c r="U16" s="1"/>
      <c r="V16" s="1"/>
      <c r="W16" s="1"/>
      <c r="X16" s="2"/>
      <c r="Y16" s="10">
        <v>6</v>
      </c>
      <c r="Z16" s="10">
        <v>6</v>
      </c>
      <c r="AA16" s="10">
        <v>5</v>
      </c>
      <c r="AB16" s="10">
        <v>4.8</v>
      </c>
      <c r="AC16" s="10">
        <v>5.8</v>
      </c>
      <c r="AD16" s="10">
        <v>5.2</v>
      </c>
      <c r="AE16" s="10">
        <v>5</v>
      </c>
      <c r="AF16" s="10">
        <v>0</v>
      </c>
      <c r="AG16" s="11">
        <f t="shared" si="4"/>
        <v>37.800000000000004</v>
      </c>
      <c r="AH16" s="12"/>
      <c r="AI16" s="12"/>
      <c r="AJ16" s="12"/>
      <c r="AK16" s="1"/>
      <c r="AL16" s="1"/>
      <c r="AM16" s="1"/>
      <c r="AN16" s="1"/>
      <c r="AO16" s="1"/>
      <c r="AP16" s="1"/>
      <c r="AQ16" s="3"/>
      <c r="AR16" s="10"/>
      <c r="AS16" s="10"/>
      <c r="AT16" s="10"/>
      <c r="AU16" s="10"/>
      <c r="AV16" s="10"/>
      <c r="AW16" s="10"/>
      <c r="AX16" s="10"/>
      <c r="AY16" s="10"/>
      <c r="AZ16" s="11">
        <f t="shared" si="5"/>
        <v>0</v>
      </c>
      <c r="BA16" s="12"/>
      <c r="BB16" s="12"/>
      <c r="BC16" s="12"/>
      <c r="BD16" s="1"/>
      <c r="BE16" s="1"/>
      <c r="BF16" s="1"/>
      <c r="BG16" s="1"/>
      <c r="BH16" s="1"/>
      <c r="BI16" s="1"/>
      <c r="BJ16" s="2"/>
      <c r="BK16" s="1"/>
      <c r="BL16" s="1"/>
      <c r="BM16" s="1"/>
      <c r="BN16" s="1"/>
      <c r="BO16" s="1"/>
    </row>
    <row r="17" spans="1:67">
      <c r="A17" s="32">
        <v>4</v>
      </c>
      <c r="B17" s="31" t="s">
        <v>138</v>
      </c>
      <c r="C17" s="38"/>
      <c r="D17" s="39"/>
      <c r="E17" s="40"/>
      <c r="F17" s="10">
        <v>4</v>
      </c>
      <c r="G17" s="10">
        <v>6</v>
      </c>
      <c r="H17" s="10">
        <v>5.5</v>
      </c>
      <c r="I17" s="10">
        <v>6</v>
      </c>
      <c r="J17" s="10">
        <v>5.5</v>
      </c>
      <c r="K17" s="10">
        <v>5.5</v>
      </c>
      <c r="L17" s="10">
        <v>3</v>
      </c>
      <c r="M17" s="10">
        <v>5</v>
      </c>
      <c r="N17" s="11">
        <f t="shared" si="3"/>
        <v>40.5</v>
      </c>
      <c r="O17" s="12"/>
      <c r="P17" s="12"/>
      <c r="Q17" s="12"/>
      <c r="R17" s="1"/>
      <c r="S17" s="1"/>
      <c r="T17" s="1"/>
      <c r="U17" s="1"/>
      <c r="V17" s="1"/>
      <c r="W17" s="1"/>
      <c r="X17" s="2"/>
      <c r="Y17" s="10">
        <v>0</v>
      </c>
      <c r="Z17" s="10">
        <v>4.5</v>
      </c>
      <c r="AA17" s="10">
        <v>6</v>
      </c>
      <c r="AB17" s="10">
        <v>6</v>
      </c>
      <c r="AC17" s="10">
        <v>6</v>
      </c>
      <c r="AD17" s="10">
        <v>4.9000000000000004</v>
      </c>
      <c r="AE17" s="10">
        <v>2</v>
      </c>
      <c r="AF17" s="10">
        <v>0</v>
      </c>
      <c r="AG17" s="11">
        <f t="shared" si="4"/>
        <v>29.4</v>
      </c>
      <c r="AH17" s="12"/>
      <c r="AI17" s="12"/>
      <c r="AJ17" s="12"/>
      <c r="AK17" s="1"/>
      <c r="AL17" s="1"/>
      <c r="AM17" s="1"/>
      <c r="AN17" s="1"/>
      <c r="AO17" s="1"/>
      <c r="AP17" s="1"/>
      <c r="AQ17" s="3"/>
      <c r="AR17" s="10"/>
      <c r="AS17" s="10"/>
      <c r="AT17" s="10"/>
      <c r="AU17" s="10"/>
      <c r="AV17" s="10"/>
      <c r="AW17" s="10"/>
      <c r="AX17" s="10"/>
      <c r="AY17" s="10"/>
      <c r="AZ17" s="11">
        <f t="shared" si="5"/>
        <v>0</v>
      </c>
      <c r="BA17" s="12"/>
      <c r="BB17" s="12"/>
      <c r="BC17" s="12"/>
      <c r="BD17" s="1"/>
      <c r="BE17" s="1"/>
      <c r="BF17" s="1"/>
      <c r="BG17" s="1"/>
      <c r="BH17" s="1"/>
      <c r="BI17" s="1"/>
      <c r="BJ17" s="2"/>
      <c r="BK17" s="1"/>
      <c r="BL17" s="1"/>
      <c r="BM17" s="1"/>
      <c r="BN17" s="1"/>
      <c r="BO17" s="1"/>
    </row>
    <row r="18" spans="1:67">
      <c r="A18" s="32">
        <v>5</v>
      </c>
      <c r="B18" s="31" t="s">
        <v>148</v>
      </c>
      <c r="C18" s="38"/>
      <c r="D18" s="39"/>
      <c r="E18" s="40"/>
      <c r="F18" s="10">
        <v>4</v>
      </c>
      <c r="G18" s="10">
        <v>5</v>
      </c>
      <c r="H18" s="10">
        <v>3</v>
      </c>
      <c r="I18" s="10">
        <v>3</v>
      </c>
      <c r="J18" s="10">
        <v>5.5</v>
      </c>
      <c r="K18" s="10">
        <v>5</v>
      </c>
      <c r="L18" s="10">
        <v>0</v>
      </c>
      <c r="M18" s="10">
        <v>0</v>
      </c>
      <c r="N18" s="11">
        <f t="shared" si="3"/>
        <v>25.5</v>
      </c>
      <c r="O18" s="12"/>
      <c r="P18" s="12"/>
      <c r="Q18" s="12"/>
      <c r="R18" s="1"/>
      <c r="S18" s="1"/>
      <c r="T18" s="1"/>
      <c r="U18" s="1"/>
      <c r="V18" s="1"/>
      <c r="W18" s="1"/>
      <c r="X18" s="2"/>
      <c r="Y18" s="10">
        <v>0</v>
      </c>
      <c r="Z18" s="10">
        <v>5.8</v>
      </c>
      <c r="AA18" s="10">
        <v>3</v>
      </c>
      <c r="AB18" s="10">
        <v>7</v>
      </c>
      <c r="AC18" s="10">
        <v>5.4</v>
      </c>
      <c r="AD18" s="10">
        <v>4.8</v>
      </c>
      <c r="AE18" s="10">
        <v>0</v>
      </c>
      <c r="AF18" s="10">
        <v>0</v>
      </c>
      <c r="AG18" s="11">
        <f t="shared" si="4"/>
        <v>26.000000000000004</v>
      </c>
      <c r="AH18" s="12"/>
      <c r="AI18" s="12"/>
      <c r="AJ18" s="12"/>
      <c r="AK18" s="1"/>
      <c r="AL18" s="1"/>
      <c r="AM18" s="1"/>
      <c r="AN18" s="1"/>
      <c r="AO18" s="1"/>
      <c r="AP18" s="1"/>
      <c r="AQ18" s="3"/>
      <c r="AR18" s="10"/>
      <c r="AS18" s="10"/>
      <c r="AT18" s="10"/>
      <c r="AU18" s="10"/>
      <c r="AV18" s="10"/>
      <c r="AW18" s="10"/>
      <c r="AX18" s="10"/>
      <c r="AY18" s="10"/>
      <c r="AZ18" s="11">
        <f t="shared" si="5"/>
        <v>0</v>
      </c>
      <c r="BA18" s="12"/>
      <c r="BB18" s="12"/>
      <c r="BC18" s="12"/>
      <c r="BD18" s="1"/>
      <c r="BE18" s="1"/>
      <c r="BF18" s="1"/>
      <c r="BG18" s="1"/>
      <c r="BH18" s="1"/>
      <c r="BI18" s="1"/>
      <c r="BJ18" s="2"/>
      <c r="BK18" s="1"/>
      <c r="BL18" s="1"/>
      <c r="BM18" s="1"/>
      <c r="BN18" s="1"/>
      <c r="BO18" s="1"/>
    </row>
    <row r="19" spans="1:67">
      <c r="A19" s="32">
        <v>6</v>
      </c>
      <c r="B19" s="31" t="s">
        <v>136</v>
      </c>
      <c r="C19" s="41"/>
      <c r="D19" s="42"/>
      <c r="E19" s="43"/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1">
        <f t="shared" si="3"/>
        <v>0</v>
      </c>
      <c r="O19" s="12"/>
      <c r="P19" s="12"/>
      <c r="Q19" s="12"/>
      <c r="R19" s="1"/>
      <c r="S19" s="1"/>
      <c r="T19" s="1"/>
      <c r="U19" s="1"/>
      <c r="V19" s="1"/>
      <c r="W19" s="1"/>
      <c r="X19" s="2"/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>
        <v>0</v>
      </c>
      <c r="AF19" s="10">
        <v>0</v>
      </c>
      <c r="AG19" s="11">
        <f t="shared" si="4"/>
        <v>0</v>
      </c>
      <c r="AH19" s="12"/>
      <c r="AI19" s="12"/>
      <c r="AJ19" s="12"/>
      <c r="AK19" s="1"/>
      <c r="AL19" s="1"/>
      <c r="AM19" s="1"/>
      <c r="AN19" s="1"/>
      <c r="AO19" s="1"/>
      <c r="AP19" s="1"/>
      <c r="AQ19" s="3"/>
      <c r="AR19" s="10"/>
      <c r="AS19" s="10"/>
      <c r="AT19" s="10"/>
      <c r="AU19" s="10"/>
      <c r="AV19" s="10"/>
      <c r="AW19" s="10"/>
      <c r="AX19" s="10"/>
      <c r="AY19" s="10"/>
      <c r="AZ19" s="11">
        <f t="shared" si="5"/>
        <v>0</v>
      </c>
      <c r="BA19" s="12"/>
      <c r="BB19" s="12"/>
      <c r="BC19" s="12"/>
      <c r="BD19" s="1"/>
      <c r="BE19" s="1"/>
      <c r="BF19" s="1"/>
      <c r="BG19" s="1"/>
      <c r="BH19" s="1"/>
      <c r="BI19" s="1"/>
      <c r="BJ19" s="2"/>
      <c r="BK19" s="1"/>
      <c r="BL19" s="1"/>
      <c r="BM19" s="1"/>
      <c r="BN19" s="1"/>
      <c r="BO19" s="1"/>
    </row>
    <row r="20" spans="1:67">
      <c r="A20" s="33" t="s">
        <v>183</v>
      </c>
      <c r="B20" s="32"/>
      <c r="C20" s="34" t="s">
        <v>89</v>
      </c>
      <c r="D20" s="34" t="s">
        <v>53</v>
      </c>
      <c r="E20" s="34" t="s">
        <v>184</v>
      </c>
      <c r="F20" s="1"/>
      <c r="G20" s="1"/>
      <c r="H20" s="1"/>
      <c r="I20" s="1"/>
      <c r="J20" s="1"/>
      <c r="K20" s="1"/>
      <c r="L20" s="1" t="s">
        <v>185</v>
      </c>
      <c r="M20" s="1"/>
      <c r="N20" s="18">
        <f>SUM(N14:N19)</f>
        <v>156.5</v>
      </c>
      <c r="O20" s="18">
        <f>(N20/6)/8</f>
        <v>3.2604166666666665</v>
      </c>
      <c r="P20" s="10">
        <v>3.5</v>
      </c>
      <c r="Q20" s="18">
        <f>(O20*0.75)+(P20*0.25)</f>
        <v>3.3203125</v>
      </c>
      <c r="R20" s="1"/>
      <c r="S20" s="10"/>
      <c r="T20" s="10"/>
      <c r="U20" s="10"/>
      <c r="V20" s="18">
        <f>(S20*0.5)+(T20*0.25)+(U20*0.25)</f>
        <v>0</v>
      </c>
      <c r="W20" s="18">
        <f>(Q20+V20)</f>
        <v>3.3203125</v>
      </c>
      <c r="X20" s="2"/>
      <c r="Y20" s="1"/>
      <c r="Z20" s="1"/>
      <c r="AA20" s="1"/>
      <c r="AB20" s="1"/>
      <c r="AC20" s="1"/>
      <c r="AD20" s="1"/>
      <c r="AE20" s="1" t="s">
        <v>185</v>
      </c>
      <c r="AF20" s="1"/>
      <c r="AG20" s="18">
        <f>SUM(AG14:AG19)</f>
        <v>142.9</v>
      </c>
      <c r="AH20" s="18">
        <f>(AG20/6)/8</f>
        <v>2.9770833333333333</v>
      </c>
      <c r="AI20" s="10">
        <v>3.5</v>
      </c>
      <c r="AJ20" s="18">
        <f>(AH20*0.75)+(AI20*0.25)</f>
        <v>3.1078125000000001</v>
      </c>
      <c r="AK20" s="1"/>
      <c r="AL20" s="10"/>
      <c r="AM20" s="10"/>
      <c r="AN20" s="10"/>
      <c r="AO20" s="18">
        <f>(AL20*0.5)+(AM20*0.25)+(AN20*0.25)</f>
        <v>0</v>
      </c>
      <c r="AP20" s="18">
        <f>(AJ20+AO20)</f>
        <v>3.1078125000000001</v>
      </c>
      <c r="AQ20" s="3"/>
      <c r="AR20" s="1"/>
      <c r="AS20" s="1"/>
      <c r="AT20" s="1"/>
      <c r="AU20" s="1"/>
      <c r="AV20" s="1"/>
      <c r="AW20" s="1"/>
      <c r="AX20" s="1" t="s">
        <v>185</v>
      </c>
      <c r="AY20" s="1"/>
      <c r="AZ20" s="18">
        <f>SUM(AZ14:AZ19)</f>
        <v>0</v>
      </c>
      <c r="BA20" s="18">
        <f>(AZ20/6)/8</f>
        <v>0</v>
      </c>
      <c r="BB20" s="10"/>
      <c r="BC20" s="18">
        <f>(BA20*0.75)+(BB20*0.25)</f>
        <v>0</v>
      </c>
      <c r="BD20" s="1"/>
      <c r="BE20" s="10"/>
      <c r="BF20" s="10"/>
      <c r="BG20" s="10"/>
      <c r="BH20" s="18">
        <f>(BE20*0.5)+(BF20*0.25)+(BG20*0.25)</f>
        <v>0</v>
      </c>
      <c r="BI20" s="18">
        <f>(BC20+BH20)</f>
        <v>0</v>
      </c>
      <c r="BJ20" s="16"/>
      <c r="BK20" s="18">
        <f>W20</f>
        <v>3.3203125</v>
      </c>
      <c r="BL20" s="18">
        <f>AP20</f>
        <v>3.1078125000000001</v>
      </c>
      <c r="BM20" s="18"/>
      <c r="BN20" s="18">
        <f>AVERAGE(BK20:BM20)</f>
        <v>3.2140624999999998</v>
      </c>
      <c r="BO20">
        <v>2</v>
      </c>
    </row>
    <row r="23" spans="1:67">
      <c r="A23" s="63"/>
      <c r="B23" s="65"/>
      <c r="C23" s="63"/>
    </row>
    <row r="24" spans="1:67">
      <c r="A24" s="63"/>
      <c r="B24" s="64"/>
      <c r="C24" s="63"/>
    </row>
    <row r="25" spans="1:67">
      <c r="A25" s="63"/>
      <c r="B25" s="64"/>
      <c r="C25" s="63"/>
    </row>
    <row r="26" spans="1:67">
      <c r="A26" s="63"/>
      <c r="B26" s="64"/>
      <c r="C26" s="63"/>
    </row>
    <row r="27" spans="1:67">
      <c r="A27" s="63"/>
      <c r="B27" s="64"/>
      <c r="C27" s="63"/>
    </row>
    <row r="28" spans="1:67">
      <c r="A28" s="63"/>
      <c r="B28" s="64"/>
      <c r="C28" s="63"/>
    </row>
    <row r="29" spans="1:67">
      <c r="A29" s="63"/>
      <c r="B29" s="63"/>
      <c r="C29" s="63"/>
    </row>
    <row r="30" spans="1:67">
      <c r="A30" s="63"/>
      <c r="B30" s="66"/>
      <c r="C30" s="63"/>
    </row>
    <row r="32" spans="1:67">
      <c r="B32" s="21"/>
    </row>
  </sheetData>
  <sortState ref="A23:B28">
    <sortCondition ref="A23:A28"/>
  </sortState>
  <mergeCells count="10">
    <mergeCell ref="BE3:BH3"/>
    <mergeCell ref="BK3:BN3"/>
    <mergeCell ref="H1:M1"/>
    <mergeCell ref="AA1:AF1"/>
    <mergeCell ref="AU1:AY1"/>
    <mergeCell ref="F3:Q3"/>
    <mergeCell ref="S3:V3"/>
    <mergeCell ref="Y3:AJ3"/>
    <mergeCell ref="AL3:AO3"/>
    <mergeCell ref="AR3:BC3"/>
  </mergeCells>
  <pageMargins left="0.75" right="0.75" top="1" bottom="1" header="0.5" footer="0.5"/>
  <pageSetup paperSize="9" scale="72" orientation="landscape" horizontalDpi="300" verticalDpi="300" r:id="rId1"/>
  <headerFooter alignWithMargins="0">
    <oddFooter>&amp;L&amp;A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HP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family</cp:lastModifiedBy>
  <cp:revision/>
  <dcterms:created xsi:type="dcterms:W3CDTF">2015-11-14T01:18:46Z</dcterms:created>
  <dcterms:modified xsi:type="dcterms:W3CDTF">2016-01-05T08:56:56Z</dcterms:modified>
  <cp:category/>
  <cp:contentStatus/>
</cp:coreProperties>
</file>