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7680"/>
  </bookViews>
  <sheets>
    <sheet name="Instructions" sheetId="31" r:id="rId1"/>
    <sheet name="Points" sheetId="32" r:id="rId2"/>
    <sheet name="Open Ind" sheetId="30" r:id="rId3"/>
    <sheet name="Adv Ind" sheetId="22" r:id="rId4"/>
    <sheet name="Inter Ind" sheetId="23" r:id="rId5"/>
    <sheet name="Nov Ind CW" sheetId="24" r:id="rId6"/>
    <sheet name="PreNov Ind CW" sheetId="25" r:id="rId7"/>
    <sheet name="Prel Ind W a" sheetId="26" r:id="rId8"/>
    <sheet name="Prel Ind W b" sheetId="34" r:id="rId9"/>
    <sheet name="Open PDD C" sheetId="14" r:id="rId10"/>
    <sheet name="PDD W A" sheetId="27" r:id="rId11"/>
    <sheet name="PDD W B" sheetId="35" r:id="rId12"/>
    <sheet name="PDD Barrel A" sheetId="28" r:id="rId13"/>
    <sheet name="PDD Barrel B" sheetId="36" r:id="rId14"/>
    <sheet name="Inter Sq" sheetId="18" r:id="rId15"/>
    <sheet name="Nov Sq" sheetId="19" r:id="rId16"/>
    <sheet name="Prel Sq" sheetId="21" r:id="rId17"/>
    <sheet name="Barrel Sq" sheetId="12" r:id="rId18"/>
  </sheets>
  <definedNames>
    <definedName name="_xlnm.Print_Area" localSheetId="3">'Adv Ind'!$EQ$7:$ET$13</definedName>
    <definedName name="_xlnm.Print_Area" localSheetId="17">'Barrel Sq'!$S$7:$W$55</definedName>
    <definedName name="_xlnm.Print_Area" localSheetId="4">'Inter Ind'!$BH$7:$BL$20</definedName>
    <definedName name="_xlnm.Print_Area" localSheetId="14">'Inter Sq'!$BH$7:$BL$14</definedName>
    <definedName name="_xlnm.Print_Area" localSheetId="5">'Nov Ind CW'!$BE$7:$BI$21</definedName>
    <definedName name="_xlnm.Print_Area" localSheetId="15">'Nov Sq'!$BH$7:$BL$45</definedName>
    <definedName name="_xlnm.Print_Area" localSheetId="2">'Open Ind'!$DJ$7:$DN$10</definedName>
    <definedName name="_xlnm.Print_Area" localSheetId="9">'Open PDD C'!$AD$7:$AH$8</definedName>
    <definedName name="_xlnm.Print_Area" localSheetId="12">'PDD Barrel A'!$P$7:$T$16</definedName>
    <definedName name="_xlnm.Print_Area" localSheetId="13">'PDD Barrel B'!$P$7:$T$56</definedName>
    <definedName name="_xlnm.Print_Area" localSheetId="10">'PDD W A'!$R$6:$V$24</definedName>
    <definedName name="_xlnm.Print_Area" localSheetId="11">'PDD W B'!$R$7:$V$38</definedName>
    <definedName name="_xlnm.Print_Area" localSheetId="7">'Prel Ind W a'!$BE$7:$BI$14</definedName>
    <definedName name="_xlnm.Print_Area" localSheetId="8">'Prel Ind W b'!$BE$7:$BI$20</definedName>
    <definedName name="_xlnm.Print_Area" localSheetId="16">'Prel Sq'!$BH$7:$BL$48</definedName>
    <definedName name="_xlnm.Print_Area" localSheetId="6">'PreNov Ind CW'!$BH$7:$BL$19</definedName>
    <definedName name="_xlnm.Print_Titles" localSheetId="3">'Adv Ind'!$A:$E,'Adv Ind'!$1:$6</definedName>
    <definedName name="_xlnm.Print_Titles" localSheetId="17">'Barrel Sq'!$A:$C,'Barrel Sq'!$1:$6</definedName>
    <definedName name="_xlnm.Print_Titles" localSheetId="4">'Inter Ind'!$A:$E,'Inter Ind'!$1:$6</definedName>
    <definedName name="_xlnm.Print_Titles" localSheetId="14">'Inter Sq'!$A:$E,'Inter Sq'!$1:$6</definedName>
    <definedName name="_xlnm.Print_Titles" localSheetId="5">'Nov Ind CW'!$A:$E,'Nov Ind CW'!$1:$6</definedName>
    <definedName name="_xlnm.Print_Titles" localSheetId="15">'Nov Sq'!$A:$E,'Nov Sq'!$1:$6</definedName>
    <definedName name="_xlnm.Print_Titles" localSheetId="2">'Open Ind'!$A:$E,'Open Ind'!$1:$6</definedName>
    <definedName name="_xlnm.Print_Titles" localSheetId="9">'Open PDD C'!$A:$E,'Open PDD C'!$1:$6</definedName>
    <definedName name="_xlnm.Print_Titles" localSheetId="12">'PDD Barrel A'!$A:$C,'PDD Barrel A'!$1:$6</definedName>
    <definedName name="_xlnm.Print_Titles" localSheetId="13">'PDD Barrel B'!$A:$C,'PDD Barrel B'!$1:$6</definedName>
    <definedName name="_xlnm.Print_Titles" localSheetId="10">'PDD W A'!$A:$E,'PDD W A'!$1:$6</definedName>
    <definedName name="_xlnm.Print_Titles" localSheetId="11">'PDD W B'!$A:$E,'PDD W B'!$1:$6</definedName>
    <definedName name="_xlnm.Print_Titles" localSheetId="7">'Prel Ind W a'!$A:$E,'Prel Ind W a'!$1:$6</definedName>
    <definedName name="_xlnm.Print_Titles" localSheetId="8">'Prel Ind W b'!$A:$E,'Prel Ind W b'!$1:$6</definedName>
    <definedName name="_xlnm.Print_Titles" localSheetId="16">'Prel Sq'!$A:$E,'Prel Sq'!$1:$6</definedName>
    <definedName name="_xlnm.Print_Titles" localSheetId="6">'PreNov Ind CW'!$A:$E,'PreNov Ind CW'!$1:$6</definedName>
  </definedNames>
  <calcPr calcId="145621" concurrentCalc="0"/>
</workbook>
</file>

<file path=xl/calcChain.xml><?xml version="1.0" encoding="utf-8"?>
<calcChain xmlns="http://schemas.openxmlformats.org/spreadsheetml/2006/main">
  <c r="AI8" i="14" l="1"/>
  <c r="BM20" i="19"/>
  <c r="BM13" i="19"/>
  <c r="AX9" i="30"/>
  <c r="AY9" i="30"/>
  <c r="BA9" i="30"/>
  <c r="BH9" i="30"/>
  <c r="BI9" i="30"/>
  <c r="BM9" i="30"/>
  <c r="BO9" i="30"/>
  <c r="BP9" i="30"/>
  <c r="BT9" i="30"/>
  <c r="BW9" i="30"/>
  <c r="BX9" i="30"/>
  <c r="DK9" i="30"/>
  <c r="CH9" i="30"/>
  <c r="CI9" i="30"/>
  <c r="CK9" i="30"/>
  <c r="CR9" i="30"/>
  <c r="CS9" i="30"/>
  <c r="CW9" i="30"/>
  <c r="CY9" i="30"/>
  <c r="CZ9" i="30"/>
  <c r="DD9" i="30"/>
  <c r="DG9" i="30"/>
  <c r="DH9" i="30"/>
  <c r="DL9" i="30"/>
  <c r="N9" i="30"/>
  <c r="O9" i="30"/>
  <c r="Q9" i="30"/>
  <c r="X9" i="30"/>
  <c r="Y9" i="30"/>
  <c r="AC9" i="30"/>
  <c r="AE9" i="30"/>
  <c r="AF9" i="30"/>
  <c r="AJ9" i="30"/>
  <c r="AM9" i="30"/>
  <c r="AN9" i="30"/>
  <c r="DJ9" i="30"/>
  <c r="DM9" i="30"/>
  <c r="AX7" i="30"/>
  <c r="AY7" i="30"/>
  <c r="BA7" i="30"/>
  <c r="BH7" i="30"/>
  <c r="BI7" i="30"/>
  <c r="BM7" i="30"/>
  <c r="BO7" i="30"/>
  <c r="BP7" i="30"/>
  <c r="BT7" i="30"/>
  <c r="BW7" i="30"/>
  <c r="BX7" i="30"/>
  <c r="DK7" i="30"/>
  <c r="CH7" i="30"/>
  <c r="CI7" i="30"/>
  <c r="CK7" i="30"/>
  <c r="CR7" i="30"/>
  <c r="CS7" i="30"/>
  <c r="CW7" i="30"/>
  <c r="CY7" i="30"/>
  <c r="CZ7" i="30"/>
  <c r="DD7" i="30"/>
  <c r="DG7" i="30"/>
  <c r="DH7" i="30"/>
  <c r="DL7" i="30"/>
  <c r="N7" i="30"/>
  <c r="O7" i="30"/>
  <c r="Q7" i="30"/>
  <c r="X7" i="30"/>
  <c r="Y7" i="30"/>
  <c r="AC7" i="30"/>
  <c r="AE7" i="30"/>
  <c r="AF7" i="30"/>
  <c r="AJ7" i="30"/>
  <c r="AM7" i="30"/>
  <c r="AN7" i="30"/>
  <c r="DJ7" i="30"/>
  <c r="DM7" i="30"/>
  <c r="N8" i="30"/>
  <c r="O8" i="30"/>
  <c r="Q8" i="30"/>
  <c r="X8" i="30"/>
  <c r="Y8" i="30"/>
  <c r="AC8" i="30"/>
  <c r="AE8" i="30"/>
  <c r="AF8" i="30"/>
  <c r="AJ8" i="30"/>
  <c r="AM8" i="30"/>
  <c r="AN8" i="30"/>
  <c r="DJ8" i="30"/>
  <c r="CH8" i="30"/>
  <c r="CI8" i="30"/>
  <c r="CK8" i="30"/>
  <c r="CR8" i="30"/>
  <c r="CS8" i="30"/>
  <c r="CW8" i="30"/>
  <c r="CY8" i="30"/>
  <c r="CZ8" i="30"/>
  <c r="DD8" i="30"/>
  <c r="DG8" i="30"/>
  <c r="DH8" i="30"/>
  <c r="AX8" i="30"/>
  <c r="AY8" i="30"/>
  <c r="BA8" i="30"/>
  <c r="BH8" i="30"/>
  <c r="BI8" i="30"/>
  <c r="BM8" i="30"/>
  <c r="BO8" i="30"/>
  <c r="BP8" i="30"/>
  <c r="BT8" i="30"/>
  <c r="BW8" i="30"/>
  <c r="BX8" i="30"/>
  <c r="ED9" i="30"/>
  <c r="EB9" i="30"/>
  <c r="EC9" i="30"/>
  <c r="EE9" i="30"/>
  <c r="ED7" i="30"/>
  <c r="EB7" i="30"/>
  <c r="EC7" i="30"/>
  <c r="EE7" i="30"/>
  <c r="ED8" i="30"/>
  <c r="EB8" i="30"/>
  <c r="EC8" i="30"/>
  <c r="EE8" i="30"/>
  <c r="V101" i="32"/>
  <c r="T101" i="32"/>
  <c r="S101" i="32"/>
  <c r="P101" i="32"/>
  <c r="O101" i="32"/>
  <c r="N101" i="32"/>
  <c r="L101" i="32"/>
  <c r="K101" i="32"/>
  <c r="J101" i="32"/>
  <c r="I101" i="32"/>
  <c r="H101" i="32"/>
  <c r="G101" i="32"/>
  <c r="F101" i="32"/>
  <c r="D101" i="32"/>
  <c r="BT10" i="30"/>
  <c r="AM12" i="30"/>
  <c r="AN12" i="30"/>
  <c r="EC11" i="22"/>
  <c r="CF13" i="22"/>
  <c r="CG13" i="22"/>
  <c r="CF9" i="22"/>
  <c r="CG9" i="22"/>
  <c r="CF8" i="22"/>
  <c r="CG8" i="22"/>
  <c r="CF11" i="22"/>
  <c r="CG11" i="22"/>
  <c r="CF12" i="22"/>
  <c r="CG12" i="22"/>
  <c r="CF7" i="22"/>
  <c r="CG7" i="22"/>
  <c r="CF10" i="22"/>
  <c r="CG10" i="22"/>
  <c r="H24" i="35"/>
  <c r="R24" i="35"/>
  <c r="L24" i="35"/>
  <c r="S24" i="35"/>
  <c r="U24" i="35"/>
  <c r="P24" i="35"/>
  <c r="H8" i="14"/>
  <c r="K8" i="14"/>
  <c r="L8" i="14"/>
  <c r="AD8" i="14"/>
  <c r="P8" i="14"/>
  <c r="S8" i="14"/>
  <c r="T8" i="14"/>
  <c r="AE8" i="14"/>
  <c r="X8" i="14"/>
  <c r="AA8" i="14"/>
  <c r="AF8" i="14"/>
  <c r="AG8" i="14"/>
  <c r="AB8" i="14"/>
  <c r="BJ21" i="24"/>
  <c r="BJ20" i="24"/>
  <c r="BJ19" i="24"/>
  <c r="BJ18" i="24"/>
  <c r="BJ17" i="24"/>
  <c r="BJ16" i="24"/>
  <c r="BJ15" i="24"/>
  <c r="BJ14" i="24"/>
  <c r="BJ13" i="24"/>
  <c r="BJ12" i="24"/>
  <c r="BJ11" i="24"/>
  <c r="BJ10" i="24"/>
  <c r="BJ9" i="24"/>
  <c r="BJ8" i="24"/>
  <c r="BJ7" i="24"/>
  <c r="BM7" i="25"/>
  <c r="BM9" i="25"/>
  <c r="BM11" i="25"/>
  <c r="BM12" i="25"/>
  <c r="BM19" i="25"/>
  <c r="BM18" i="25"/>
  <c r="BM13" i="25"/>
  <c r="BM14" i="25"/>
  <c r="BM8" i="25"/>
  <c r="BM10" i="25"/>
  <c r="BM17" i="25"/>
  <c r="BM15" i="25"/>
  <c r="BM16" i="25"/>
  <c r="BM13" i="18"/>
  <c r="BM7" i="23"/>
  <c r="BM15" i="23"/>
  <c r="BM20" i="23"/>
  <c r="BM9" i="23"/>
  <c r="BM13" i="23"/>
  <c r="BM17" i="23"/>
  <c r="BM19" i="23"/>
  <c r="BM18" i="23"/>
  <c r="BM14" i="23"/>
  <c r="BM16" i="23"/>
  <c r="BM10" i="23"/>
  <c r="BM12" i="23"/>
  <c r="BM8" i="23"/>
  <c r="BM11" i="23"/>
  <c r="EU13" i="22"/>
  <c r="EU9" i="22"/>
  <c r="EU8" i="22"/>
  <c r="EU11" i="22"/>
  <c r="EU12" i="22"/>
  <c r="EU7" i="22"/>
  <c r="EG7" i="30"/>
  <c r="EG10" i="30"/>
  <c r="EG9" i="30"/>
  <c r="EG8" i="30"/>
  <c r="EU10" i="22"/>
  <c r="DP7" i="30"/>
  <c r="DQ7" i="30"/>
  <c r="DR7" i="30"/>
  <c r="DS7" i="30"/>
  <c r="DP8" i="30"/>
  <c r="DQ8" i="30"/>
  <c r="DR8" i="30"/>
  <c r="DS8" i="30"/>
  <c r="DP9" i="30"/>
  <c r="DQ9" i="30"/>
  <c r="DR9" i="30"/>
  <c r="DS9" i="30"/>
  <c r="N10" i="30"/>
  <c r="O10" i="30"/>
  <c r="Q10" i="30"/>
  <c r="DP10" i="30"/>
  <c r="AX10" i="30"/>
  <c r="AY10" i="30"/>
  <c r="BA10" i="30"/>
  <c r="DQ10" i="30"/>
  <c r="CH10" i="30"/>
  <c r="CI10" i="30"/>
  <c r="CK10" i="30"/>
  <c r="DR10" i="30"/>
  <c r="DS10" i="30"/>
  <c r="DT7" i="30"/>
  <c r="DK8" i="30"/>
  <c r="DL8" i="30"/>
  <c r="DM8" i="30"/>
  <c r="M7" i="19"/>
  <c r="M8" i="19"/>
  <c r="M9" i="19"/>
  <c r="M10" i="19"/>
  <c r="M11" i="19"/>
  <c r="M12" i="19"/>
  <c r="M13" i="19"/>
  <c r="N13" i="19"/>
  <c r="P13" i="19"/>
  <c r="U13" i="19"/>
  <c r="V13" i="19"/>
  <c r="BH13" i="19"/>
  <c r="AE7" i="19"/>
  <c r="AE8" i="19"/>
  <c r="AE9" i="19"/>
  <c r="AE10" i="19"/>
  <c r="AE11" i="19"/>
  <c r="AE12" i="19"/>
  <c r="AE13" i="19"/>
  <c r="AF13" i="19"/>
  <c r="AH13" i="19"/>
  <c r="AM13" i="19"/>
  <c r="AN13" i="19"/>
  <c r="BI13" i="19"/>
  <c r="AW7" i="19"/>
  <c r="AW8" i="19"/>
  <c r="AW9" i="19"/>
  <c r="AW10" i="19"/>
  <c r="AW11" i="19"/>
  <c r="AW12" i="19"/>
  <c r="AW13" i="19"/>
  <c r="AX13" i="19"/>
  <c r="AZ13" i="19"/>
  <c r="BE13" i="19"/>
  <c r="BF13" i="19"/>
  <c r="BJ13" i="19"/>
  <c r="BK13" i="19"/>
  <c r="M14" i="19"/>
  <c r="M15" i="19"/>
  <c r="M16" i="19"/>
  <c r="M17" i="19"/>
  <c r="M18" i="19"/>
  <c r="M19" i="19"/>
  <c r="M20" i="19"/>
  <c r="N20" i="19"/>
  <c r="P20" i="19"/>
  <c r="U20" i="19"/>
  <c r="V20" i="19"/>
  <c r="BH20" i="19"/>
  <c r="AE14" i="19"/>
  <c r="AE15" i="19"/>
  <c r="AE16" i="19"/>
  <c r="AE17" i="19"/>
  <c r="AE18" i="19"/>
  <c r="AE19" i="19"/>
  <c r="AE20" i="19"/>
  <c r="AF20" i="19"/>
  <c r="AH20" i="19"/>
  <c r="AM20" i="19"/>
  <c r="AN20" i="19"/>
  <c r="BI20" i="19"/>
  <c r="AW14" i="19"/>
  <c r="AW15" i="19"/>
  <c r="AW16" i="19"/>
  <c r="AW17" i="19"/>
  <c r="AW18" i="19"/>
  <c r="AW19" i="19"/>
  <c r="AW20" i="19"/>
  <c r="AX20" i="19"/>
  <c r="AZ20" i="19"/>
  <c r="BE20" i="19"/>
  <c r="BF20" i="19"/>
  <c r="BJ20" i="19"/>
  <c r="BK20" i="19"/>
  <c r="BL20" i="19"/>
  <c r="BL13" i="19"/>
  <c r="N42" i="21"/>
  <c r="N43" i="21"/>
  <c r="N44" i="21"/>
  <c r="N45" i="21"/>
  <c r="N46" i="21"/>
  <c r="N47" i="21"/>
  <c r="N48" i="21"/>
  <c r="O48" i="21"/>
  <c r="P48" i="21"/>
  <c r="U48" i="21"/>
  <c r="V48" i="21"/>
  <c r="BH48" i="21"/>
  <c r="AF42" i="21"/>
  <c r="AF43" i="21"/>
  <c r="AF44" i="21"/>
  <c r="AF45" i="21"/>
  <c r="AF46" i="21"/>
  <c r="AF47" i="21"/>
  <c r="AF48" i="21"/>
  <c r="AG48" i="21"/>
  <c r="AH48" i="21"/>
  <c r="AM48" i="21"/>
  <c r="AN48" i="21"/>
  <c r="BI48" i="21"/>
  <c r="BK48" i="21"/>
  <c r="AF21" i="21"/>
  <c r="AF22" i="21"/>
  <c r="AF23" i="21"/>
  <c r="AF24" i="21"/>
  <c r="AF25" i="21"/>
  <c r="AF26" i="21"/>
  <c r="AF27" i="21"/>
  <c r="AG27" i="21"/>
  <c r="AH27" i="21"/>
  <c r="AM27" i="21"/>
  <c r="AN27" i="21"/>
  <c r="BI27" i="21"/>
  <c r="N21" i="21"/>
  <c r="N22" i="21"/>
  <c r="N23" i="21"/>
  <c r="N24" i="21"/>
  <c r="N25" i="21"/>
  <c r="N26" i="21"/>
  <c r="N27" i="21"/>
  <c r="O27" i="21"/>
  <c r="P27" i="21"/>
  <c r="U27" i="21"/>
  <c r="V27" i="21"/>
  <c r="BH27" i="21"/>
  <c r="BK27" i="21"/>
  <c r="N28" i="21"/>
  <c r="N29" i="21"/>
  <c r="N30" i="21"/>
  <c r="N31" i="21"/>
  <c r="N32" i="21"/>
  <c r="N33" i="21"/>
  <c r="N34" i="21"/>
  <c r="O34" i="21"/>
  <c r="P34" i="21"/>
  <c r="U34" i="21"/>
  <c r="V34" i="21"/>
  <c r="BH34" i="21"/>
  <c r="AF28" i="21"/>
  <c r="AF29" i="21"/>
  <c r="AF30" i="21"/>
  <c r="AF31" i="21"/>
  <c r="AF32" i="21"/>
  <c r="AF33" i="21"/>
  <c r="AF34" i="21"/>
  <c r="AG34" i="21"/>
  <c r="AH34" i="21"/>
  <c r="AM34" i="21"/>
  <c r="AN34" i="21"/>
  <c r="BI34" i="21"/>
  <c r="BK34" i="21"/>
  <c r="N7" i="21"/>
  <c r="N8" i="21"/>
  <c r="N9" i="21"/>
  <c r="N10" i="21"/>
  <c r="N11" i="21"/>
  <c r="N12" i="21"/>
  <c r="N13" i="21"/>
  <c r="O13" i="21"/>
  <c r="P13" i="21"/>
  <c r="U13" i="21"/>
  <c r="V13" i="21"/>
  <c r="BH13" i="21"/>
  <c r="AF7" i="21"/>
  <c r="AF8" i="21"/>
  <c r="AF9" i="21"/>
  <c r="AF10" i="21"/>
  <c r="AF11" i="21"/>
  <c r="AF12" i="21"/>
  <c r="AF13" i="21"/>
  <c r="AG13" i="21"/>
  <c r="AH13" i="21"/>
  <c r="AM13" i="21"/>
  <c r="AN13" i="21"/>
  <c r="BI13" i="21"/>
  <c r="BK13" i="21"/>
  <c r="N14" i="21"/>
  <c r="N15" i="21"/>
  <c r="N16" i="21"/>
  <c r="N17" i="21"/>
  <c r="N18" i="21"/>
  <c r="N19" i="21"/>
  <c r="N20" i="21"/>
  <c r="O20" i="21"/>
  <c r="P20" i="21"/>
  <c r="U20" i="21"/>
  <c r="V20" i="21"/>
  <c r="BH20" i="21"/>
  <c r="AF14" i="21"/>
  <c r="AF15" i="21"/>
  <c r="AF16" i="21"/>
  <c r="AF17" i="21"/>
  <c r="AF18" i="21"/>
  <c r="AF19" i="21"/>
  <c r="AF20" i="21"/>
  <c r="AG20" i="21"/>
  <c r="AH20" i="21"/>
  <c r="AM20" i="21"/>
  <c r="AN20" i="21"/>
  <c r="BI20" i="21"/>
  <c r="BK20" i="21"/>
  <c r="N35" i="21"/>
  <c r="N36" i="21"/>
  <c r="N37" i="21"/>
  <c r="N38" i="21"/>
  <c r="N39" i="21"/>
  <c r="N40" i="21"/>
  <c r="N41" i="21"/>
  <c r="O41" i="21"/>
  <c r="P41" i="21"/>
  <c r="U41" i="21"/>
  <c r="V41" i="21"/>
  <c r="BH41" i="21"/>
  <c r="AF35" i="21"/>
  <c r="AF36" i="21"/>
  <c r="AF37" i="21"/>
  <c r="AF38" i="21"/>
  <c r="AF39" i="21"/>
  <c r="AF40" i="21"/>
  <c r="AF41" i="21"/>
  <c r="AG41" i="21"/>
  <c r="AH41" i="21"/>
  <c r="AM41" i="21"/>
  <c r="AN41" i="21"/>
  <c r="BI41" i="21"/>
  <c r="BK41" i="21"/>
  <c r="G55" i="12"/>
  <c r="S55" i="12"/>
  <c r="L55" i="12"/>
  <c r="T55" i="12"/>
  <c r="Q55" i="12"/>
  <c r="U55" i="12"/>
  <c r="V55" i="12"/>
  <c r="G27" i="12"/>
  <c r="S27" i="12"/>
  <c r="L27" i="12"/>
  <c r="T27" i="12"/>
  <c r="Q27" i="12"/>
  <c r="U27" i="12"/>
  <c r="V27" i="12"/>
  <c r="G13" i="12"/>
  <c r="S13" i="12"/>
  <c r="L13" i="12"/>
  <c r="T13" i="12"/>
  <c r="Q13" i="12"/>
  <c r="U13" i="12"/>
  <c r="V13" i="12"/>
  <c r="G34" i="12"/>
  <c r="S34" i="12"/>
  <c r="L34" i="12"/>
  <c r="T34" i="12"/>
  <c r="Q34" i="12"/>
  <c r="U34" i="12"/>
  <c r="V34" i="12"/>
  <c r="G20" i="12"/>
  <c r="S20" i="12"/>
  <c r="L20" i="12"/>
  <c r="T20" i="12"/>
  <c r="Q20" i="12"/>
  <c r="U20" i="12"/>
  <c r="V20" i="12"/>
  <c r="G48" i="12"/>
  <c r="S48" i="12"/>
  <c r="L48" i="12"/>
  <c r="T48" i="12"/>
  <c r="Q48" i="12"/>
  <c r="U48" i="12"/>
  <c r="V48" i="12"/>
  <c r="G41" i="12"/>
  <c r="S41" i="12"/>
  <c r="L41" i="12"/>
  <c r="T41" i="12"/>
  <c r="Q41" i="12"/>
  <c r="U41" i="12"/>
  <c r="V41" i="12"/>
  <c r="AX21" i="21"/>
  <c r="AX22" i="21"/>
  <c r="AX23" i="21"/>
  <c r="AX24" i="21"/>
  <c r="AX25" i="21"/>
  <c r="AX26" i="21"/>
  <c r="AX27" i="21"/>
  <c r="AY27" i="21"/>
  <c r="AZ27" i="21"/>
  <c r="BE27" i="21"/>
  <c r="BF27" i="21"/>
  <c r="AX35" i="21"/>
  <c r="AX36" i="21"/>
  <c r="AX37" i="21"/>
  <c r="AX38" i="21"/>
  <c r="AX39" i="21"/>
  <c r="AX40" i="21"/>
  <c r="AX41" i="21"/>
  <c r="AY41" i="21"/>
  <c r="AZ41" i="21"/>
  <c r="BE41" i="21"/>
  <c r="BF41" i="21"/>
  <c r="AX14" i="21"/>
  <c r="AX15" i="21"/>
  <c r="AX16" i="21"/>
  <c r="AX17" i="21"/>
  <c r="AX18" i="21"/>
  <c r="AX19" i="21"/>
  <c r="AX20" i="21"/>
  <c r="AY20" i="21"/>
  <c r="AZ20" i="21"/>
  <c r="BE20" i="21"/>
  <c r="BF20" i="21"/>
  <c r="AX7" i="21"/>
  <c r="AX8" i="21"/>
  <c r="AX9" i="21"/>
  <c r="AX10" i="21"/>
  <c r="AX11" i="21"/>
  <c r="AX12" i="21"/>
  <c r="AX13" i="21"/>
  <c r="AY13" i="21"/>
  <c r="AZ13" i="21"/>
  <c r="BE13" i="21"/>
  <c r="BF13" i="21"/>
  <c r="AX28" i="21"/>
  <c r="AX29" i="21"/>
  <c r="AX30" i="21"/>
  <c r="AX31" i="21"/>
  <c r="AX32" i="21"/>
  <c r="AX33" i="21"/>
  <c r="AX34" i="21"/>
  <c r="AY34" i="21"/>
  <c r="AZ34" i="21"/>
  <c r="BE34" i="21"/>
  <c r="BF34" i="21"/>
  <c r="M7" i="18"/>
  <c r="M8" i="18"/>
  <c r="M9" i="18"/>
  <c r="M10" i="18"/>
  <c r="M11" i="18"/>
  <c r="M12" i="18"/>
  <c r="M13" i="18"/>
  <c r="N13" i="18"/>
  <c r="P13" i="18"/>
  <c r="U13" i="18"/>
  <c r="V13" i="18"/>
  <c r="BH13" i="18"/>
  <c r="AE7" i="18"/>
  <c r="AE8" i="18"/>
  <c r="AE9" i="18"/>
  <c r="AE10" i="18"/>
  <c r="AE11" i="18"/>
  <c r="AE12" i="18"/>
  <c r="AE13" i="18"/>
  <c r="AF13" i="18"/>
  <c r="AH13" i="18"/>
  <c r="AM13" i="18"/>
  <c r="AN13" i="18"/>
  <c r="BI13" i="18"/>
  <c r="AW7" i="18"/>
  <c r="AW8" i="18"/>
  <c r="AW9" i="18"/>
  <c r="AW10" i="18"/>
  <c r="AW11" i="18"/>
  <c r="AW12" i="18"/>
  <c r="AW13" i="18"/>
  <c r="AX13" i="18"/>
  <c r="AZ13" i="18"/>
  <c r="BE13" i="18"/>
  <c r="BF13" i="18"/>
  <c r="BJ13" i="18"/>
  <c r="BK13" i="18"/>
  <c r="F28" i="36"/>
  <c r="P28" i="36"/>
  <c r="J28" i="36"/>
  <c r="Q28" i="36"/>
  <c r="S28" i="36"/>
  <c r="F16" i="36"/>
  <c r="P16" i="36"/>
  <c r="J16" i="36"/>
  <c r="Q16" i="36"/>
  <c r="S16" i="36"/>
  <c r="F46" i="36"/>
  <c r="P46" i="36"/>
  <c r="J46" i="36"/>
  <c r="Q46" i="36"/>
  <c r="F34" i="36"/>
  <c r="P34" i="36"/>
  <c r="J34" i="36"/>
  <c r="Q34" i="36"/>
  <c r="S34" i="36"/>
  <c r="J14" i="36"/>
  <c r="Q14" i="36"/>
  <c r="F14" i="36"/>
  <c r="P14" i="36"/>
  <c r="S14" i="36"/>
  <c r="F38" i="36"/>
  <c r="P38" i="36"/>
  <c r="J38" i="36"/>
  <c r="Q38" i="36"/>
  <c r="S38" i="36"/>
  <c r="J8" i="36"/>
  <c r="Q8" i="36"/>
  <c r="F8" i="36"/>
  <c r="P8" i="36"/>
  <c r="S8" i="36"/>
  <c r="F30" i="36"/>
  <c r="P30" i="36"/>
  <c r="J30" i="36"/>
  <c r="Q30" i="36"/>
  <c r="S30" i="36"/>
  <c r="F20" i="36"/>
  <c r="P20" i="36"/>
  <c r="J20" i="36"/>
  <c r="Q20" i="36"/>
  <c r="S20" i="36"/>
  <c r="F26" i="36"/>
  <c r="P26" i="36"/>
  <c r="J26" i="36"/>
  <c r="Q26" i="36"/>
  <c r="S26" i="36"/>
  <c r="F40" i="36"/>
  <c r="P40" i="36"/>
  <c r="J40" i="36"/>
  <c r="Q40" i="36"/>
  <c r="S40" i="36"/>
  <c r="F32" i="36"/>
  <c r="P32" i="36"/>
  <c r="J32" i="36"/>
  <c r="Q32" i="36"/>
  <c r="S32" i="36"/>
  <c r="F12" i="36"/>
  <c r="P12" i="36"/>
  <c r="J12" i="36"/>
  <c r="Q12" i="36"/>
  <c r="S12" i="36"/>
  <c r="F10" i="36"/>
  <c r="P10" i="36"/>
  <c r="J10" i="36"/>
  <c r="Q10" i="36"/>
  <c r="S10" i="36"/>
  <c r="F22" i="36"/>
  <c r="P22" i="36"/>
  <c r="J22" i="36"/>
  <c r="Q22" i="36"/>
  <c r="S22" i="36"/>
  <c r="F44" i="36"/>
  <c r="P44" i="36"/>
  <c r="J44" i="36"/>
  <c r="Q44" i="36"/>
  <c r="S44" i="36"/>
  <c r="F24" i="36"/>
  <c r="P24" i="36"/>
  <c r="J24" i="36"/>
  <c r="Q24" i="36"/>
  <c r="S24" i="36"/>
  <c r="J42" i="36"/>
  <c r="Q42" i="36"/>
  <c r="F42" i="36"/>
  <c r="P42" i="36"/>
  <c r="S42" i="36"/>
  <c r="F36" i="36"/>
  <c r="P36" i="36"/>
  <c r="J36" i="36"/>
  <c r="Q36" i="36"/>
  <c r="S36" i="36"/>
  <c r="F18" i="36"/>
  <c r="P18" i="36"/>
  <c r="J18" i="36"/>
  <c r="Q18" i="36"/>
  <c r="S18" i="36"/>
  <c r="N46" i="36"/>
  <c r="N18" i="36"/>
  <c r="N36" i="36"/>
  <c r="N42" i="36"/>
  <c r="N24" i="36"/>
  <c r="N44" i="36"/>
  <c r="N22" i="36"/>
  <c r="N10" i="36"/>
  <c r="N12" i="36"/>
  <c r="N32" i="36"/>
  <c r="N40" i="36"/>
  <c r="N26" i="36"/>
  <c r="N20" i="36"/>
  <c r="N30" i="36"/>
  <c r="N8" i="36"/>
  <c r="N38" i="36"/>
  <c r="N16" i="36"/>
  <c r="N28" i="36"/>
  <c r="N34" i="36"/>
  <c r="N14" i="36"/>
  <c r="T2" i="36"/>
  <c r="T1" i="36"/>
  <c r="J10" i="28"/>
  <c r="Q10" i="28"/>
  <c r="F10" i="28"/>
  <c r="P10" i="28"/>
  <c r="S10" i="28"/>
  <c r="J16" i="28"/>
  <c r="Q16" i="28"/>
  <c r="F16" i="28"/>
  <c r="P16" i="28"/>
  <c r="S16" i="28"/>
  <c r="F14" i="28"/>
  <c r="P14" i="28"/>
  <c r="J14" i="28"/>
  <c r="Q14" i="28"/>
  <c r="S14" i="28"/>
  <c r="J8" i="28"/>
  <c r="Q8" i="28"/>
  <c r="F8" i="28"/>
  <c r="P8" i="28"/>
  <c r="S8" i="28"/>
  <c r="J12" i="28"/>
  <c r="Q12" i="28"/>
  <c r="F12" i="28"/>
  <c r="P12" i="28"/>
  <c r="S12" i="28"/>
  <c r="N16" i="28"/>
  <c r="N12" i="28"/>
  <c r="N8" i="28"/>
  <c r="N14" i="28"/>
  <c r="H22" i="35"/>
  <c r="R22" i="35"/>
  <c r="L22" i="35"/>
  <c r="S22" i="35"/>
  <c r="U22" i="35"/>
  <c r="H10" i="35"/>
  <c r="R10" i="35"/>
  <c r="L10" i="35"/>
  <c r="S10" i="35"/>
  <c r="U10" i="35"/>
  <c r="H34" i="35"/>
  <c r="R34" i="35"/>
  <c r="L34" i="35"/>
  <c r="S34" i="35"/>
  <c r="U34" i="35"/>
  <c r="H36" i="35"/>
  <c r="R36" i="35"/>
  <c r="L36" i="35"/>
  <c r="S36" i="35"/>
  <c r="U36" i="35"/>
  <c r="H38" i="35"/>
  <c r="R38" i="35"/>
  <c r="L38" i="35"/>
  <c r="S38" i="35"/>
  <c r="U38" i="35"/>
  <c r="H16" i="35"/>
  <c r="R16" i="35"/>
  <c r="L16" i="35"/>
  <c r="S16" i="35"/>
  <c r="U16" i="35"/>
  <c r="H32" i="35"/>
  <c r="R32" i="35"/>
  <c r="L32" i="35"/>
  <c r="S32" i="35"/>
  <c r="U32" i="35"/>
  <c r="H12" i="35"/>
  <c r="R12" i="35"/>
  <c r="L12" i="35"/>
  <c r="S12" i="35"/>
  <c r="U12" i="35"/>
  <c r="H14" i="35"/>
  <c r="R14" i="35"/>
  <c r="L14" i="35"/>
  <c r="S14" i="35"/>
  <c r="U14" i="35"/>
  <c r="H20" i="35"/>
  <c r="R20" i="35"/>
  <c r="L20" i="35"/>
  <c r="S20" i="35"/>
  <c r="U20" i="35"/>
  <c r="H28" i="35"/>
  <c r="R28" i="35"/>
  <c r="L28" i="35"/>
  <c r="S28" i="35"/>
  <c r="U28" i="35"/>
  <c r="H18" i="35"/>
  <c r="R18" i="35"/>
  <c r="L18" i="35"/>
  <c r="S18" i="35"/>
  <c r="U18" i="35"/>
  <c r="H30" i="35"/>
  <c r="R30" i="35"/>
  <c r="L30" i="35"/>
  <c r="S30" i="35"/>
  <c r="U30" i="35"/>
  <c r="H26" i="35"/>
  <c r="R26" i="35"/>
  <c r="L26" i="35"/>
  <c r="S26" i="35"/>
  <c r="U26" i="35"/>
  <c r="H8" i="35"/>
  <c r="R8" i="35"/>
  <c r="L8" i="35"/>
  <c r="S8" i="35"/>
  <c r="U8" i="35"/>
  <c r="P10" i="35"/>
  <c r="P8" i="35"/>
  <c r="P26" i="35"/>
  <c r="P30" i="35"/>
  <c r="P18" i="35"/>
  <c r="P28" i="35"/>
  <c r="P20" i="35"/>
  <c r="P14" i="35"/>
  <c r="P12" i="35"/>
  <c r="P32" i="35"/>
  <c r="P16" i="35"/>
  <c r="P38" i="35"/>
  <c r="P36" i="35"/>
  <c r="P34" i="35"/>
  <c r="H8" i="27"/>
  <c r="R8" i="27"/>
  <c r="L8" i="27"/>
  <c r="S8" i="27"/>
  <c r="P8" i="27"/>
  <c r="U8" i="27"/>
  <c r="H10" i="27"/>
  <c r="R10" i="27"/>
  <c r="L10" i="27"/>
  <c r="S10" i="27"/>
  <c r="P10" i="27"/>
  <c r="U10" i="27"/>
  <c r="H18" i="27"/>
  <c r="R18" i="27"/>
  <c r="L18" i="27"/>
  <c r="S18" i="27"/>
  <c r="P18" i="27"/>
  <c r="U18" i="27"/>
  <c r="H14" i="27"/>
  <c r="R14" i="27"/>
  <c r="L14" i="27"/>
  <c r="S14" i="27"/>
  <c r="P14" i="27"/>
  <c r="U14" i="27"/>
  <c r="H24" i="27"/>
  <c r="R24" i="27"/>
  <c r="L24" i="27"/>
  <c r="S24" i="27"/>
  <c r="P24" i="27"/>
  <c r="U24" i="27"/>
  <c r="H16" i="27"/>
  <c r="R16" i="27"/>
  <c r="L16" i="27"/>
  <c r="S16" i="27"/>
  <c r="P16" i="27"/>
  <c r="U16" i="27"/>
  <c r="H22" i="27"/>
  <c r="R22" i="27"/>
  <c r="L22" i="27"/>
  <c r="S22" i="27"/>
  <c r="P22" i="27"/>
  <c r="U22" i="27"/>
  <c r="H20" i="27"/>
  <c r="R20" i="27"/>
  <c r="L20" i="27"/>
  <c r="S20" i="27"/>
  <c r="P20" i="27"/>
  <c r="U20" i="27"/>
  <c r="H12" i="27"/>
  <c r="R12" i="27"/>
  <c r="L12" i="27"/>
  <c r="S12" i="27"/>
  <c r="P12" i="27"/>
  <c r="U12" i="27"/>
  <c r="P22" i="35"/>
  <c r="V2" i="35"/>
  <c r="V1" i="35"/>
  <c r="P1" i="35"/>
  <c r="L1" i="35"/>
  <c r="H1" i="35"/>
  <c r="N20" i="34"/>
  <c r="O20" i="34"/>
  <c r="P20" i="34"/>
  <c r="T20" i="34"/>
  <c r="U20" i="34"/>
  <c r="BE20" i="34"/>
  <c r="AE20" i="34"/>
  <c r="AF20" i="34"/>
  <c r="AG20" i="34"/>
  <c r="AK20" i="34"/>
  <c r="AL20" i="34"/>
  <c r="BF20" i="34"/>
  <c r="AV20" i="34"/>
  <c r="AW20" i="34"/>
  <c r="AX20" i="34"/>
  <c r="BB20" i="34"/>
  <c r="BC20" i="34"/>
  <c r="BH20" i="34"/>
  <c r="N12" i="34"/>
  <c r="O12" i="34"/>
  <c r="P12" i="34"/>
  <c r="T12" i="34"/>
  <c r="U12" i="34"/>
  <c r="BE12" i="34"/>
  <c r="AE12" i="34"/>
  <c r="AF12" i="34"/>
  <c r="AG12" i="34"/>
  <c r="AK12" i="34"/>
  <c r="AL12" i="34"/>
  <c r="BF12" i="34"/>
  <c r="AV12" i="34"/>
  <c r="AW12" i="34"/>
  <c r="AX12" i="34"/>
  <c r="BB12" i="34"/>
  <c r="BC12" i="34"/>
  <c r="BH12" i="34"/>
  <c r="N7" i="34"/>
  <c r="O7" i="34"/>
  <c r="P7" i="34"/>
  <c r="T7" i="34"/>
  <c r="U7" i="34"/>
  <c r="BE7" i="34"/>
  <c r="AE7" i="34"/>
  <c r="AF7" i="34"/>
  <c r="AG7" i="34"/>
  <c r="AK7" i="34"/>
  <c r="AL7" i="34"/>
  <c r="BF7" i="34"/>
  <c r="AV7" i="34"/>
  <c r="AW7" i="34"/>
  <c r="AX7" i="34"/>
  <c r="BB7" i="34"/>
  <c r="BC7" i="34"/>
  <c r="BH7" i="34"/>
  <c r="N10" i="34"/>
  <c r="O10" i="34"/>
  <c r="P10" i="34"/>
  <c r="T10" i="34"/>
  <c r="U10" i="34"/>
  <c r="BE10" i="34"/>
  <c r="AE10" i="34"/>
  <c r="AF10" i="34"/>
  <c r="AG10" i="34"/>
  <c r="AK10" i="34"/>
  <c r="AL10" i="34"/>
  <c r="BF10" i="34"/>
  <c r="AV10" i="34"/>
  <c r="AW10" i="34"/>
  <c r="AX10" i="34"/>
  <c r="BB10" i="34"/>
  <c r="BC10" i="34"/>
  <c r="BH10" i="34"/>
  <c r="N9" i="34"/>
  <c r="O9" i="34"/>
  <c r="P9" i="34"/>
  <c r="T9" i="34"/>
  <c r="U9" i="34"/>
  <c r="BE9" i="34"/>
  <c r="AE9" i="34"/>
  <c r="AF9" i="34"/>
  <c r="AG9" i="34"/>
  <c r="AK9" i="34"/>
  <c r="AL9" i="34"/>
  <c r="BF9" i="34"/>
  <c r="AV9" i="34"/>
  <c r="AW9" i="34"/>
  <c r="AX9" i="34"/>
  <c r="BB9" i="34"/>
  <c r="BC9" i="34"/>
  <c r="BH9" i="34"/>
  <c r="N13" i="34"/>
  <c r="O13" i="34"/>
  <c r="P13" i="34"/>
  <c r="T13" i="34"/>
  <c r="U13" i="34"/>
  <c r="BE13" i="34"/>
  <c r="AE13" i="34"/>
  <c r="AF13" i="34"/>
  <c r="AG13" i="34"/>
  <c r="AK13" i="34"/>
  <c r="AL13" i="34"/>
  <c r="BF13" i="34"/>
  <c r="AV13" i="34"/>
  <c r="AW13" i="34"/>
  <c r="AX13" i="34"/>
  <c r="BB13" i="34"/>
  <c r="BC13" i="34"/>
  <c r="BH13" i="34"/>
  <c r="N8" i="34"/>
  <c r="O8" i="34"/>
  <c r="P8" i="34"/>
  <c r="T8" i="34"/>
  <c r="U8" i="34"/>
  <c r="BE8" i="34"/>
  <c r="AE8" i="34"/>
  <c r="AF8" i="34"/>
  <c r="AG8" i="34"/>
  <c r="AK8" i="34"/>
  <c r="AL8" i="34"/>
  <c r="BF8" i="34"/>
  <c r="AV8" i="34"/>
  <c r="AW8" i="34"/>
  <c r="AX8" i="34"/>
  <c r="BB8" i="34"/>
  <c r="BC8" i="34"/>
  <c r="BH8" i="34"/>
  <c r="N15" i="34"/>
  <c r="O15" i="34"/>
  <c r="P15" i="34"/>
  <c r="T15" i="34"/>
  <c r="U15" i="34"/>
  <c r="BE15" i="34"/>
  <c r="AE15" i="34"/>
  <c r="AF15" i="34"/>
  <c r="AG15" i="34"/>
  <c r="AK15" i="34"/>
  <c r="AL15" i="34"/>
  <c r="BF15" i="34"/>
  <c r="AV15" i="34"/>
  <c r="AW15" i="34"/>
  <c r="AX15" i="34"/>
  <c r="BB15" i="34"/>
  <c r="BC15" i="34"/>
  <c r="BH15" i="34"/>
  <c r="N18" i="34"/>
  <c r="O18" i="34"/>
  <c r="P18" i="34"/>
  <c r="T18" i="34"/>
  <c r="U18" i="34"/>
  <c r="BE18" i="34"/>
  <c r="AE18" i="34"/>
  <c r="AF18" i="34"/>
  <c r="AG18" i="34"/>
  <c r="AK18" i="34"/>
  <c r="AL18" i="34"/>
  <c r="BF18" i="34"/>
  <c r="AV18" i="34"/>
  <c r="AW18" i="34"/>
  <c r="AX18" i="34"/>
  <c r="BB18" i="34"/>
  <c r="BC18" i="34"/>
  <c r="BH18" i="34"/>
  <c r="N19" i="34"/>
  <c r="O19" i="34"/>
  <c r="P19" i="34"/>
  <c r="T19" i="34"/>
  <c r="U19" i="34"/>
  <c r="BE19" i="34"/>
  <c r="AE19" i="34"/>
  <c r="AF19" i="34"/>
  <c r="AG19" i="34"/>
  <c r="AK19" i="34"/>
  <c r="AL19" i="34"/>
  <c r="BF19" i="34"/>
  <c r="AV19" i="34"/>
  <c r="AW19" i="34"/>
  <c r="AX19" i="34"/>
  <c r="BB19" i="34"/>
  <c r="BC19" i="34"/>
  <c r="BH19" i="34"/>
  <c r="N17" i="34"/>
  <c r="O17" i="34"/>
  <c r="P17" i="34"/>
  <c r="T17" i="34"/>
  <c r="U17" i="34"/>
  <c r="BE17" i="34"/>
  <c r="AE17" i="34"/>
  <c r="AF17" i="34"/>
  <c r="AG17" i="34"/>
  <c r="AK17" i="34"/>
  <c r="AL17" i="34"/>
  <c r="BF17" i="34"/>
  <c r="AV17" i="34"/>
  <c r="AW17" i="34"/>
  <c r="AX17" i="34"/>
  <c r="BB17" i="34"/>
  <c r="BC17" i="34"/>
  <c r="BH17" i="34"/>
  <c r="N14" i="34"/>
  <c r="O14" i="34"/>
  <c r="P14" i="34"/>
  <c r="T14" i="34"/>
  <c r="U14" i="34"/>
  <c r="BE14" i="34"/>
  <c r="AE14" i="34"/>
  <c r="AF14" i="34"/>
  <c r="AG14" i="34"/>
  <c r="AK14" i="34"/>
  <c r="AL14" i="34"/>
  <c r="BF14" i="34"/>
  <c r="AV14" i="34"/>
  <c r="AW14" i="34"/>
  <c r="AX14" i="34"/>
  <c r="BB14" i="34"/>
  <c r="BC14" i="34"/>
  <c r="BH14" i="34"/>
  <c r="N16" i="34"/>
  <c r="O16" i="34"/>
  <c r="P16" i="34"/>
  <c r="T16" i="34"/>
  <c r="U16" i="34"/>
  <c r="BE16" i="34"/>
  <c r="AE16" i="34"/>
  <c r="AF16" i="34"/>
  <c r="AG16" i="34"/>
  <c r="AK16" i="34"/>
  <c r="AL16" i="34"/>
  <c r="BF16" i="34"/>
  <c r="AV16" i="34"/>
  <c r="AW16" i="34"/>
  <c r="AX16" i="34"/>
  <c r="BB16" i="34"/>
  <c r="BC16" i="34"/>
  <c r="BH16" i="34"/>
  <c r="N11" i="34"/>
  <c r="O11" i="34"/>
  <c r="P11" i="34"/>
  <c r="T11" i="34"/>
  <c r="U11" i="34"/>
  <c r="BE11" i="34"/>
  <c r="AE11" i="34"/>
  <c r="AF11" i="34"/>
  <c r="AG11" i="34"/>
  <c r="AK11" i="34"/>
  <c r="AL11" i="34"/>
  <c r="BF11" i="34"/>
  <c r="AV11" i="34"/>
  <c r="AW11" i="34"/>
  <c r="AX11" i="34"/>
  <c r="BB11" i="34"/>
  <c r="BC11" i="34"/>
  <c r="BH11" i="34"/>
  <c r="N13" i="26"/>
  <c r="O13" i="26"/>
  <c r="P13" i="26"/>
  <c r="T13" i="26"/>
  <c r="U13" i="26"/>
  <c r="BE13" i="26"/>
  <c r="AE13" i="26"/>
  <c r="AF13" i="26"/>
  <c r="AG13" i="26"/>
  <c r="AK13" i="26"/>
  <c r="AL13" i="26"/>
  <c r="BF13" i="26"/>
  <c r="AV13" i="26"/>
  <c r="AW13" i="26"/>
  <c r="AX13" i="26"/>
  <c r="BB13" i="26"/>
  <c r="BC13" i="26"/>
  <c r="BH13" i="26"/>
  <c r="N8" i="26"/>
  <c r="O8" i="26"/>
  <c r="P8" i="26"/>
  <c r="T8" i="26"/>
  <c r="U8" i="26"/>
  <c r="BE8" i="26"/>
  <c r="AE8" i="26"/>
  <c r="AF8" i="26"/>
  <c r="AG8" i="26"/>
  <c r="AK8" i="26"/>
  <c r="AL8" i="26"/>
  <c r="BF8" i="26"/>
  <c r="AV8" i="26"/>
  <c r="AW8" i="26"/>
  <c r="AX8" i="26"/>
  <c r="BB8" i="26"/>
  <c r="BC8" i="26"/>
  <c r="BH8" i="26"/>
  <c r="N12" i="26"/>
  <c r="O12" i="26"/>
  <c r="P12" i="26"/>
  <c r="T12" i="26"/>
  <c r="U12" i="26"/>
  <c r="BE12" i="26"/>
  <c r="AE12" i="26"/>
  <c r="AF12" i="26"/>
  <c r="AG12" i="26"/>
  <c r="AK12" i="26"/>
  <c r="AL12" i="26"/>
  <c r="BF12" i="26"/>
  <c r="AV12" i="26"/>
  <c r="AW12" i="26"/>
  <c r="AX12" i="26"/>
  <c r="BB12" i="26"/>
  <c r="BC12" i="26"/>
  <c r="BH12" i="26"/>
  <c r="N9" i="26"/>
  <c r="O9" i="26"/>
  <c r="P9" i="26"/>
  <c r="T9" i="26"/>
  <c r="U9" i="26"/>
  <c r="BE9" i="26"/>
  <c r="AE9" i="26"/>
  <c r="AF9" i="26"/>
  <c r="AG9" i="26"/>
  <c r="AK9" i="26"/>
  <c r="AL9" i="26"/>
  <c r="BF9" i="26"/>
  <c r="AV9" i="26"/>
  <c r="AW9" i="26"/>
  <c r="AX9" i="26"/>
  <c r="BB9" i="26"/>
  <c r="BC9" i="26"/>
  <c r="BH9" i="26"/>
  <c r="N10" i="26"/>
  <c r="O10" i="26"/>
  <c r="P10" i="26"/>
  <c r="T10" i="26"/>
  <c r="U10" i="26"/>
  <c r="BE10" i="26"/>
  <c r="AE10" i="26"/>
  <c r="AF10" i="26"/>
  <c r="AG10" i="26"/>
  <c r="AK10" i="26"/>
  <c r="AL10" i="26"/>
  <c r="BF10" i="26"/>
  <c r="AV10" i="26"/>
  <c r="AW10" i="26"/>
  <c r="AX10" i="26"/>
  <c r="BB10" i="26"/>
  <c r="BC10" i="26"/>
  <c r="BH10" i="26"/>
  <c r="N14" i="26"/>
  <c r="O14" i="26"/>
  <c r="P14" i="26"/>
  <c r="T14" i="26"/>
  <c r="U14" i="26"/>
  <c r="BE14" i="26"/>
  <c r="AE14" i="26"/>
  <c r="AF14" i="26"/>
  <c r="AG14" i="26"/>
  <c r="AK14" i="26"/>
  <c r="AL14" i="26"/>
  <c r="BF14" i="26"/>
  <c r="AV14" i="26"/>
  <c r="AW14" i="26"/>
  <c r="AX14" i="26"/>
  <c r="BB14" i="26"/>
  <c r="BC14" i="26"/>
  <c r="BH14" i="26"/>
  <c r="N7" i="26"/>
  <c r="O7" i="26"/>
  <c r="P7" i="26"/>
  <c r="T7" i="26"/>
  <c r="U7" i="26"/>
  <c r="BE7" i="26"/>
  <c r="AE7" i="26"/>
  <c r="AF7" i="26"/>
  <c r="AG7" i="26"/>
  <c r="AK7" i="26"/>
  <c r="AL7" i="26"/>
  <c r="BF7" i="26"/>
  <c r="AV7" i="26"/>
  <c r="AW7" i="26"/>
  <c r="AX7" i="26"/>
  <c r="BB7" i="26"/>
  <c r="BC7" i="26"/>
  <c r="BH7" i="26"/>
  <c r="N11" i="26"/>
  <c r="O11" i="26"/>
  <c r="P11" i="26"/>
  <c r="T11" i="26"/>
  <c r="U11" i="26"/>
  <c r="BE11" i="26"/>
  <c r="AE11" i="26"/>
  <c r="AF11" i="26"/>
  <c r="AG11" i="26"/>
  <c r="AK11" i="26"/>
  <c r="AL11" i="26"/>
  <c r="BF11" i="26"/>
  <c r="AV11" i="26"/>
  <c r="AW11" i="26"/>
  <c r="AX11" i="26"/>
  <c r="BB11" i="26"/>
  <c r="BC11" i="26"/>
  <c r="BH11" i="26"/>
  <c r="BI2" i="34"/>
  <c r="BI1" i="34"/>
  <c r="AP1" i="34"/>
  <c r="Y1" i="34"/>
  <c r="H1" i="34"/>
  <c r="N7" i="25"/>
  <c r="O7" i="25"/>
  <c r="Q7" i="25"/>
  <c r="U7" i="25"/>
  <c r="V7" i="25"/>
  <c r="BH7" i="25"/>
  <c r="AF7" i="25"/>
  <c r="AG7" i="25"/>
  <c r="AI7" i="25"/>
  <c r="AM7" i="25"/>
  <c r="AN7" i="25"/>
  <c r="BI7" i="25"/>
  <c r="BK7" i="25"/>
  <c r="N16" i="25"/>
  <c r="O16" i="25"/>
  <c r="Q16" i="25"/>
  <c r="U16" i="25"/>
  <c r="V16" i="25"/>
  <c r="BH16" i="25"/>
  <c r="AF16" i="25"/>
  <c r="AG16" i="25"/>
  <c r="AI16" i="25"/>
  <c r="AM16" i="25"/>
  <c r="AN16" i="25"/>
  <c r="BI16" i="25"/>
  <c r="BK16" i="25"/>
  <c r="N15" i="25"/>
  <c r="O15" i="25"/>
  <c r="Q15" i="25"/>
  <c r="U15" i="25"/>
  <c r="V15" i="25"/>
  <c r="BH15" i="25"/>
  <c r="AF15" i="25"/>
  <c r="AG15" i="25"/>
  <c r="AI15" i="25"/>
  <c r="AM15" i="25"/>
  <c r="AN15" i="25"/>
  <c r="BI15" i="25"/>
  <c r="BK15" i="25"/>
  <c r="AF17" i="25"/>
  <c r="AG17" i="25"/>
  <c r="AI17" i="25"/>
  <c r="AM17" i="25"/>
  <c r="AN17" i="25"/>
  <c r="BI17" i="25"/>
  <c r="N17" i="25"/>
  <c r="O17" i="25"/>
  <c r="Q17" i="25"/>
  <c r="U17" i="25"/>
  <c r="V17" i="25"/>
  <c r="BH17" i="25"/>
  <c r="BK17" i="25"/>
  <c r="AF10" i="25"/>
  <c r="AG10" i="25"/>
  <c r="AI10" i="25"/>
  <c r="AM10" i="25"/>
  <c r="AN10" i="25"/>
  <c r="BI10" i="25"/>
  <c r="N10" i="25"/>
  <c r="O10" i="25"/>
  <c r="Q10" i="25"/>
  <c r="U10" i="25"/>
  <c r="V10" i="25"/>
  <c r="BH10" i="25"/>
  <c r="BK10" i="25"/>
  <c r="AF8" i="25"/>
  <c r="AG8" i="25"/>
  <c r="AI8" i="25"/>
  <c r="AM8" i="25"/>
  <c r="AN8" i="25"/>
  <c r="BI8" i="25"/>
  <c r="N8" i="25"/>
  <c r="O8" i="25"/>
  <c r="Q8" i="25"/>
  <c r="U8" i="25"/>
  <c r="V8" i="25"/>
  <c r="BH8" i="25"/>
  <c r="BK8" i="25"/>
  <c r="N14" i="25"/>
  <c r="O14" i="25"/>
  <c r="Q14" i="25"/>
  <c r="U14" i="25"/>
  <c r="V14" i="25"/>
  <c r="BH14" i="25"/>
  <c r="AF14" i="25"/>
  <c r="AG14" i="25"/>
  <c r="AI14" i="25"/>
  <c r="AM14" i="25"/>
  <c r="AN14" i="25"/>
  <c r="BI14" i="25"/>
  <c r="BK14" i="25"/>
  <c r="N13" i="25"/>
  <c r="O13" i="25"/>
  <c r="Q13" i="25"/>
  <c r="U13" i="25"/>
  <c r="V13" i="25"/>
  <c r="BH13" i="25"/>
  <c r="AF13" i="25"/>
  <c r="AG13" i="25"/>
  <c r="AI13" i="25"/>
  <c r="AM13" i="25"/>
  <c r="AN13" i="25"/>
  <c r="BI13" i="25"/>
  <c r="BK13" i="25"/>
  <c r="N18" i="25"/>
  <c r="O18" i="25"/>
  <c r="Q18" i="25"/>
  <c r="U18" i="25"/>
  <c r="V18" i="25"/>
  <c r="BH18" i="25"/>
  <c r="AF18" i="25"/>
  <c r="AG18" i="25"/>
  <c r="AI18" i="25"/>
  <c r="AM18" i="25"/>
  <c r="AN18" i="25"/>
  <c r="BI18" i="25"/>
  <c r="BK18" i="25"/>
  <c r="N19" i="25"/>
  <c r="O19" i="25"/>
  <c r="Q19" i="25"/>
  <c r="U19" i="25"/>
  <c r="V19" i="25"/>
  <c r="BH19" i="25"/>
  <c r="AF19" i="25"/>
  <c r="AG19" i="25"/>
  <c r="AI19" i="25"/>
  <c r="AM19" i="25"/>
  <c r="AN19" i="25"/>
  <c r="BI19" i="25"/>
  <c r="BK19" i="25"/>
  <c r="N12" i="25"/>
  <c r="O12" i="25"/>
  <c r="Q12" i="25"/>
  <c r="U12" i="25"/>
  <c r="V12" i="25"/>
  <c r="BH12" i="25"/>
  <c r="AF12" i="25"/>
  <c r="AG12" i="25"/>
  <c r="AI12" i="25"/>
  <c r="AM12" i="25"/>
  <c r="AN12" i="25"/>
  <c r="BI12" i="25"/>
  <c r="BK12" i="25"/>
  <c r="N11" i="25"/>
  <c r="O11" i="25"/>
  <c r="Q11" i="25"/>
  <c r="U11" i="25"/>
  <c r="V11" i="25"/>
  <c r="BH11" i="25"/>
  <c r="AF11" i="25"/>
  <c r="AG11" i="25"/>
  <c r="AI11" i="25"/>
  <c r="AM11" i="25"/>
  <c r="AN11" i="25"/>
  <c r="BI11" i="25"/>
  <c r="BK11" i="25"/>
  <c r="N9" i="25"/>
  <c r="O9" i="25"/>
  <c r="Q9" i="25"/>
  <c r="U9" i="25"/>
  <c r="V9" i="25"/>
  <c r="BH9" i="25"/>
  <c r="AF9" i="25"/>
  <c r="AG9" i="25"/>
  <c r="AI9" i="25"/>
  <c r="AM9" i="25"/>
  <c r="AN9" i="25"/>
  <c r="BI9" i="25"/>
  <c r="BK9" i="25"/>
  <c r="BL7" i="25"/>
  <c r="BL9" i="25"/>
  <c r="BL11" i="25"/>
  <c r="BL12" i="25"/>
  <c r="BL8" i="25"/>
  <c r="BL10" i="25"/>
  <c r="AX7" i="25"/>
  <c r="AY7" i="25"/>
  <c r="BA7" i="25"/>
  <c r="BE7" i="25"/>
  <c r="BF7" i="25"/>
  <c r="AX9" i="25"/>
  <c r="AY9" i="25"/>
  <c r="BA9" i="25"/>
  <c r="BE9" i="25"/>
  <c r="BF9" i="25"/>
  <c r="AX11" i="25"/>
  <c r="AY11" i="25"/>
  <c r="BA11" i="25"/>
  <c r="BE11" i="25"/>
  <c r="BF11" i="25"/>
  <c r="AX12" i="25"/>
  <c r="AY12" i="25"/>
  <c r="BA12" i="25"/>
  <c r="BE12" i="25"/>
  <c r="BF12" i="25"/>
  <c r="AX19" i="25"/>
  <c r="AY19" i="25"/>
  <c r="BA19" i="25"/>
  <c r="BE19" i="25"/>
  <c r="BF19" i="25"/>
  <c r="AX18" i="25"/>
  <c r="AY18" i="25"/>
  <c r="BA18" i="25"/>
  <c r="BE18" i="25"/>
  <c r="BF18" i="25"/>
  <c r="AX13" i="25"/>
  <c r="AY13" i="25"/>
  <c r="BA13" i="25"/>
  <c r="BE13" i="25"/>
  <c r="BF13" i="25"/>
  <c r="AX14" i="25"/>
  <c r="AY14" i="25"/>
  <c r="BA14" i="25"/>
  <c r="BE14" i="25"/>
  <c r="BF14" i="25"/>
  <c r="AX8" i="25"/>
  <c r="AY8" i="25"/>
  <c r="BA8" i="25"/>
  <c r="BE8" i="25"/>
  <c r="BF8" i="25"/>
  <c r="AX10" i="25"/>
  <c r="AY10" i="25"/>
  <c r="BA10" i="25"/>
  <c r="BE10" i="25"/>
  <c r="BF10" i="25"/>
  <c r="AX17" i="25"/>
  <c r="AY17" i="25"/>
  <c r="BA17" i="25"/>
  <c r="BE17" i="25"/>
  <c r="BF17" i="25"/>
  <c r="AX15" i="25"/>
  <c r="AY15" i="25"/>
  <c r="BA15" i="25"/>
  <c r="BE15" i="25"/>
  <c r="BF15" i="25"/>
  <c r="M12" i="24"/>
  <c r="N12" i="24"/>
  <c r="P12" i="24"/>
  <c r="T12" i="24"/>
  <c r="U12" i="24"/>
  <c r="BE12" i="24"/>
  <c r="AD12" i="24"/>
  <c r="AE12" i="24"/>
  <c r="AG12" i="24"/>
  <c r="AK12" i="24"/>
  <c r="AL12" i="24"/>
  <c r="BF12" i="24"/>
  <c r="AU12" i="24"/>
  <c r="AV12" i="24"/>
  <c r="AX12" i="24"/>
  <c r="BB12" i="24"/>
  <c r="BC12" i="24"/>
  <c r="BH12" i="24"/>
  <c r="M15" i="24"/>
  <c r="N15" i="24"/>
  <c r="P15" i="24"/>
  <c r="T15" i="24"/>
  <c r="U15" i="24"/>
  <c r="BE15" i="24"/>
  <c r="AD15" i="24"/>
  <c r="AE15" i="24"/>
  <c r="AG15" i="24"/>
  <c r="AK15" i="24"/>
  <c r="AL15" i="24"/>
  <c r="BF15" i="24"/>
  <c r="AU15" i="24"/>
  <c r="AV15" i="24"/>
  <c r="AX15" i="24"/>
  <c r="BB15" i="24"/>
  <c r="BC15" i="24"/>
  <c r="BH15" i="24"/>
  <c r="M14" i="24"/>
  <c r="N14" i="24"/>
  <c r="P14" i="24"/>
  <c r="T14" i="24"/>
  <c r="U14" i="24"/>
  <c r="BE14" i="24"/>
  <c r="AD14" i="24"/>
  <c r="AE14" i="24"/>
  <c r="AG14" i="24"/>
  <c r="AK14" i="24"/>
  <c r="AL14" i="24"/>
  <c r="BF14" i="24"/>
  <c r="AU14" i="24"/>
  <c r="AV14" i="24"/>
  <c r="AX14" i="24"/>
  <c r="BB14" i="24"/>
  <c r="BC14" i="24"/>
  <c r="BH14" i="24"/>
  <c r="M11" i="24"/>
  <c r="N11" i="24"/>
  <c r="P11" i="24"/>
  <c r="T11" i="24"/>
  <c r="U11" i="24"/>
  <c r="BE11" i="24"/>
  <c r="AD11" i="24"/>
  <c r="AE11" i="24"/>
  <c r="AG11" i="24"/>
  <c r="AK11" i="24"/>
  <c r="AL11" i="24"/>
  <c r="BF11" i="24"/>
  <c r="AU11" i="24"/>
  <c r="AV11" i="24"/>
  <c r="AX11" i="24"/>
  <c r="BB11" i="24"/>
  <c r="BC11" i="24"/>
  <c r="BH11" i="24"/>
  <c r="M9" i="24"/>
  <c r="N9" i="24"/>
  <c r="P9" i="24"/>
  <c r="T9" i="24"/>
  <c r="U9" i="24"/>
  <c r="BE9" i="24"/>
  <c r="AD9" i="24"/>
  <c r="AE9" i="24"/>
  <c r="AG9" i="24"/>
  <c r="AK9" i="24"/>
  <c r="AL9" i="24"/>
  <c r="BF9" i="24"/>
  <c r="AU9" i="24"/>
  <c r="AV9" i="24"/>
  <c r="AX9" i="24"/>
  <c r="BB9" i="24"/>
  <c r="BC9" i="24"/>
  <c r="BH9" i="24"/>
  <c r="M13" i="24"/>
  <c r="N13" i="24"/>
  <c r="P13" i="24"/>
  <c r="T13" i="24"/>
  <c r="U13" i="24"/>
  <c r="BE13" i="24"/>
  <c r="AD13" i="24"/>
  <c r="AE13" i="24"/>
  <c r="AG13" i="24"/>
  <c r="AK13" i="24"/>
  <c r="AL13" i="24"/>
  <c r="BF13" i="24"/>
  <c r="AU13" i="24"/>
  <c r="AV13" i="24"/>
  <c r="AX13" i="24"/>
  <c r="BB13" i="24"/>
  <c r="BC13" i="24"/>
  <c r="BH13" i="24"/>
  <c r="M10" i="24"/>
  <c r="N10" i="24"/>
  <c r="P10" i="24"/>
  <c r="T10" i="24"/>
  <c r="U10" i="24"/>
  <c r="BE10" i="24"/>
  <c r="AD10" i="24"/>
  <c r="AE10" i="24"/>
  <c r="AG10" i="24"/>
  <c r="AK10" i="24"/>
  <c r="AL10" i="24"/>
  <c r="BF10" i="24"/>
  <c r="AU10" i="24"/>
  <c r="AV10" i="24"/>
  <c r="AX10" i="24"/>
  <c r="BB10" i="24"/>
  <c r="BC10" i="24"/>
  <c r="BH10" i="24"/>
  <c r="M19" i="24"/>
  <c r="N19" i="24"/>
  <c r="P19" i="24"/>
  <c r="T19" i="24"/>
  <c r="U19" i="24"/>
  <c r="BE19" i="24"/>
  <c r="AD19" i="24"/>
  <c r="AE19" i="24"/>
  <c r="AG19" i="24"/>
  <c r="AK19" i="24"/>
  <c r="AL19" i="24"/>
  <c r="BF19" i="24"/>
  <c r="AU19" i="24"/>
  <c r="AV19" i="24"/>
  <c r="AX19" i="24"/>
  <c r="BB19" i="24"/>
  <c r="BC19" i="24"/>
  <c r="BH19" i="24"/>
  <c r="M17" i="24"/>
  <c r="N17" i="24"/>
  <c r="P17" i="24"/>
  <c r="T17" i="24"/>
  <c r="U17" i="24"/>
  <c r="BE17" i="24"/>
  <c r="AD17" i="24"/>
  <c r="AE17" i="24"/>
  <c r="AG17" i="24"/>
  <c r="AK17" i="24"/>
  <c r="AL17" i="24"/>
  <c r="BF17" i="24"/>
  <c r="AU17" i="24"/>
  <c r="AV17" i="24"/>
  <c r="AX17" i="24"/>
  <c r="BB17" i="24"/>
  <c r="BC17" i="24"/>
  <c r="BH17" i="24"/>
  <c r="M16" i="24"/>
  <c r="N16" i="24"/>
  <c r="P16" i="24"/>
  <c r="T16" i="24"/>
  <c r="U16" i="24"/>
  <c r="BE16" i="24"/>
  <c r="AD16" i="24"/>
  <c r="AE16" i="24"/>
  <c r="AG16" i="24"/>
  <c r="AK16" i="24"/>
  <c r="AL16" i="24"/>
  <c r="BF16" i="24"/>
  <c r="AU16" i="24"/>
  <c r="AV16" i="24"/>
  <c r="AX16" i="24"/>
  <c r="BB16" i="24"/>
  <c r="BC16" i="24"/>
  <c r="BH16" i="24"/>
  <c r="M8" i="24"/>
  <c r="N8" i="24"/>
  <c r="P8" i="24"/>
  <c r="T8" i="24"/>
  <c r="U8" i="24"/>
  <c r="BE8" i="24"/>
  <c r="AD8" i="24"/>
  <c r="AE8" i="24"/>
  <c r="AG8" i="24"/>
  <c r="AK8" i="24"/>
  <c r="AL8" i="24"/>
  <c r="BF8" i="24"/>
  <c r="AU8" i="24"/>
  <c r="AV8" i="24"/>
  <c r="AX8" i="24"/>
  <c r="BB8" i="24"/>
  <c r="BC8" i="24"/>
  <c r="BH8" i="24"/>
  <c r="M18" i="24"/>
  <c r="N18" i="24"/>
  <c r="P18" i="24"/>
  <c r="T18" i="24"/>
  <c r="U18" i="24"/>
  <c r="BE18" i="24"/>
  <c r="AD18" i="24"/>
  <c r="AE18" i="24"/>
  <c r="AG18" i="24"/>
  <c r="AK18" i="24"/>
  <c r="AL18" i="24"/>
  <c r="BF18" i="24"/>
  <c r="AU18" i="24"/>
  <c r="AV18" i="24"/>
  <c r="AX18" i="24"/>
  <c r="BB18" i="24"/>
  <c r="BC18" i="24"/>
  <c r="BH18" i="24"/>
  <c r="M7" i="24"/>
  <c r="N7" i="24"/>
  <c r="P7" i="24"/>
  <c r="T7" i="24"/>
  <c r="U7" i="24"/>
  <c r="BE7" i="24"/>
  <c r="AD7" i="24"/>
  <c r="AE7" i="24"/>
  <c r="AG7" i="24"/>
  <c r="AK7" i="24"/>
  <c r="AL7" i="24"/>
  <c r="BF7" i="24"/>
  <c r="AU7" i="24"/>
  <c r="AV7" i="24"/>
  <c r="AX7" i="24"/>
  <c r="BB7" i="24"/>
  <c r="BC7" i="24"/>
  <c r="BH7" i="24"/>
  <c r="M20" i="24"/>
  <c r="N20" i="24"/>
  <c r="P20" i="24"/>
  <c r="T20" i="24"/>
  <c r="U20" i="24"/>
  <c r="BE20" i="24"/>
  <c r="AD20" i="24"/>
  <c r="AE20" i="24"/>
  <c r="AG20" i="24"/>
  <c r="AK20" i="24"/>
  <c r="AL20" i="24"/>
  <c r="BF20" i="24"/>
  <c r="AU20" i="24"/>
  <c r="AV20" i="24"/>
  <c r="AX20" i="24"/>
  <c r="BB20" i="24"/>
  <c r="BC20" i="24"/>
  <c r="BH20" i="24"/>
  <c r="M21" i="24"/>
  <c r="N21" i="24"/>
  <c r="P21" i="24"/>
  <c r="T21" i="24"/>
  <c r="U21" i="24"/>
  <c r="BE21" i="24"/>
  <c r="AD21" i="24"/>
  <c r="AE21" i="24"/>
  <c r="AG21" i="24"/>
  <c r="AK21" i="24"/>
  <c r="AL21" i="24"/>
  <c r="BF21" i="24"/>
  <c r="AU21" i="24"/>
  <c r="AV21" i="24"/>
  <c r="AX21" i="24"/>
  <c r="BB21" i="24"/>
  <c r="BC21" i="24"/>
  <c r="BH21" i="24"/>
  <c r="M14" i="23"/>
  <c r="N14" i="23"/>
  <c r="P14" i="23"/>
  <c r="U14" i="23"/>
  <c r="V14" i="23"/>
  <c r="BH14" i="23"/>
  <c r="AE14" i="23"/>
  <c r="AF14" i="23"/>
  <c r="AH14" i="23"/>
  <c r="AM14" i="23"/>
  <c r="AN14" i="23"/>
  <c r="BI14" i="23"/>
  <c r="AW14" i="23"/>
  <c r="AX14" i="23"/>
  <c r="AZ14" i="23"/>
  <c r="BE14" i="23"/>
  <c r="BF14" i="23"/>
  <c r="BJ14" i="23"/>
  <c r="BK14" i="23"/>
  <c r="AE16" i="23"/>
  <c r="AF16" i="23"/>
  <c r="AH16" i="23"/>
  <c r="AM16" i="23"/>
  <c r="AN16" i="23"/>
  <c r="BI16" i="23"/>
  <c r="AW16" i="23"/>
  <c r="AX16" i="23"/>
  <c r="AZ16" i="23"/>
  <c r="BE16" i="23"/>
  <c r="BF16" i="23"/>
  <c r="BJ16" i="23"/>
  <c r="M16" i="23"/>
  <c r="N16" i="23"/>
  <c r="P16" i="23"/>
  <c r="U16" i="23"/>
  <c r="V16" i="23"/>
  <c r="BH16" i="23"/>
  <c r="BK16" i="23"/>
  <c r="AW11" i="23"/>
  <c r="AX11" i="23"/>
  <c r="AZ11" i="23"/>
  <c r="BE11" i="23"/>
  <c r="BF11" i="23"/>
  <c r="BJ11" i="23"/>
  <c r="AE11" i="23"/>
  <c r="AF11" i="23"/>
  <c r="AH11" i="23"/>
  <c r="AM11" i="23"/>
  <c r="AN11" i="23"/>
  <c r="BI11" i="23"/>
  <c r="M11" i="23"/>
  <c r="N11" i="23"/>
  <c r="P11" i="23"/>
  <c r="U11" i="23"/>
  <c r="V11" i="23"/>
  <c r="BH11" i="23"/>
  <c r="BK11" i="23"/>
  <c r="AW8" i="23"/>
  <c r="AX8" i="23"/>
  <c r="AZ8" i="23"/>
  <c r="BE8" i="23"/>
  <c r="BF8" i="23"/>
  <c r="BJ8" i="23"/>
  <c r="AE8" i="23"/>
  <c r="AF8" i="23"/>
  <c r="AH8" i="23"/>
  <c r="AM8" i="23"/>
  <c r="AN8" i="23"/>
  <c r="BI8" i="23"/>
  <c r="M8" i="23"/>
  <c r="N8" i="23"/>
  <c r="P8" i="23"/>
  <c r="U8" i="23"/>
  <c r="V8" i="23"/>
  <c r="BH8" i="23"/>
  <c r="BK8" i="23"/>
  <c r="M12" i="23"/>
  <c r="N12" i="23"/>
  <c r="P12" i="23"/>
  <c r="U12" i="23"/>
  <c r="V12" i="23"/>
  <c r="BH12" i="23"/>
  <c r="AE12" i="23"/>
  <c r="AF12" i="23"/>
  <c r="AH12" i="23"/>
  <c r="AM12" i="23"/>
  <c r="AN12" i="23"/>
  <c r="BI12" i="23"/>
  <c r="AW12" i="23"/>
  <c r="AX12" i="23"/>
  <c r="AZ12" i="23"/>
  <c r="BE12" i="23"/>
  <c r="BF12" i="23"/>
  <c r="BJ12" i="23"/>
  <c r="BK12" i="23"/>
  <c r="AE17" i="23"/>
  <c r="AF17" i="23"/>
  <c r="AH17" i="23"/>
  <c r="AM17" i="23"/>
  <c r="AN17" i="23"/>
  <c r="BI17" i="23"/>
  <c r="M17" i="23"/>
  <c r="N17" i="23"/>
  <c r="P17" i="23"/>
  <c r="U17" i="23"/>
  <c r="V17" i="23"/>
  <c r="BH17" i="23"/>
  <c r="AW17" i="23"/>
  <c r="AX17" i="23"/>
  <c r="AZ17" i="23"/>
  <c r="BE17" i="23"/>
  <c r="BF17" i="23"/>
  <c r="BJ17" i="23"/>
  <c r="BK17" i="23"/>
  <c r="AW13" i="23"/>
  <c r="AX13" i="23"/>
  <c r="AZ13" i="23"/>
  <c r="BE13" i="23"/>
  <c r="BF13" i="23"/>
  <c r="BJ13" i="23"/>
  <c r="M13" i="23"/>
  <c r="N13" i="23"/>
  <c r="P13" i="23"/>
  <c r="U13" i="23"/>
  <c r="V13" i="23"/>
  <c r="BH13" i="23"/>
  <c r="AE13" i="23"/>
  <c r="AF13" i="23"/>
  <c r="AH13" i="23"/>
  <c r="AM13" i="23"/>
  <c r="AN13" i="23"/>
  <c r="BI13" i="23"/>
  <c r="BK13" i="23"/>
  <c r="M9" i="23"/>
  <c r="N9" i="23"/>
  <c r="P9" i="23"/>
  <c r="U9" i="23"/>
  <c r="V9" i="23"/>
  <c r="BH9" i="23"/>
  <c r="AE9" i="23"/>
  <c r="AF9" i="23"/>
  <c r="AH9" i="23"/>
  <c r="AM9" i="23"/>
  <c r="AN9" i="23"/>
  <c r="BI9" i="23"/>
  <c r="AW9" i="23"/>
  <c r="AX9" i="23"/>
  <c r="AZ9" i="23"/>
  <c r="BE9" i="23"/>
  <c r="BF9" i="23"/>
  <c r="BJ9" i="23"/>
  <c r="BK9" i="23"/>
  <c r="AW15" i="23"/>
  <c r="AX15" i="23"/>
  <c r="AZ15" i="23"/>
  <c r="BE15" i="23"/>
  <c r="BF15" i="23"/>
  <c r="BJ15" i="23"/>
  <c r="AE15" i="23"/>
  <c r="AF15" i="23"/>
  <c r="AH15" i="23"/>
  <c r="AM15" i="23"/>
  <c r="AN15" i="23"/>
  <c r="BI15" i="23"/>
  <c r="M15" i="23"/>
  <c r="N15" i="23"/>
  <c r="P15" i="23"/>
  <c r="U15" i="23"/>
  <c r="V15" i="23"/>
  <c r="BH15" i="23"/>
  <c r="BK15" i="23"/>
  <c r="M7" i="23"/>
  <c r="N7" i="23"/>
  <c r="P7" i="23"/>
  <c r="U7" i="23"/>
  <c r="V7" i="23"/>
  <c r="BH7" i="23"/>
  <c r="AE7" i="23"/>
  <c r="AF7" i="23"/>
  <c r="AH7" i="23"/>
  <c r="AM7" i="23"/>
  <c r="AN7" i="23"/>
  <c r="BI7" i="23"/>
  <c r="AW7" i="23"/>
  <c r="AX7" i="23"/>
  <c r="AZ7" i="23"/>
  <c r="BE7" i="23"/>
  <c r="BF7" i="23"/>
  <c r="BJ7" i="23"/>
  <c r="BK7" i="23"/>
  <c r="AE10" i="23"/>
  <c r="AF10" i="23"/>
  <c r="AH10" i="23"/>
  <c r="AM10" i="23"/>
  <c r="AN10" i="23"/>
  <c r="BI10" i="23"/>
  <c r="AW10" i="23"/>
  <c r="AX10" i="23"/>
  <c r="AZ10" i="23"/>
  <c r="BE10" i="23"/>
  <c r="BF10" i="23"/>
  <c r="BJ10" i="23"/>
  <c r="M10" i="23"/>
  <c r="N10" i="23"/>
  <c r="P10" i="23"/>
  <c r="U10" i="23"/>
  <c r="V10" i="23"/>
  <c r="BH10" i="23"/>
  <c r="BK10" i="23"/>
  <c r="M20" i="23"/>
  <c r="N20" i="23"/>
  <c r="P20" i="23"/>
  <c r="U20" i="23"/>
  <c r="V20" i="23"/>
  <c r="BH20" i="23"/>
  <c r="AE20" i="23"/>
  <c r="AF20" i="23"/>
  <c r="AH20" i="23"/>
  <c r="AM20" i="23"/>
  <c r="AN20" i="23"/>
  <c r="BI20" i="23"/>
  <c r="AW20" i="23"/>
  <c r="AX20" i="23"/>
  <c r="AZ20" i="23"/>
  <c r="BE20" i="23"/>
  <c r="BF20" i="23"/>
  <c r="BJ20" i="23"/>
  <c r="BK20" i="23"/>
  <c r="M19" i="23"/>
  <c r="N19" i="23"/>
  <c r="P19" i="23"/>
  <c r="U19" i="23"/>
  <c r="V19" i="23"/>
  <c r="BH19" i="23"/>
  <c r="AE19" i="23"/>
  <c r="AF19" i="23"/>
  <c r="AH19" i="23"/>
  <c r="AM19" i="23"/>
  <c r="AN19" i="23"/>
  <c r="BI19" i="23"/>
  <c r="AW19" i="23"/>
  <c r="AX19" i="23"/>
  <c r="AZ19" i="23"/>
  <c r="BE19" i="23"/>
  <c r="BF19" i="23"/>
  <c r="BJ19" i="23"/>
  <c r="BK19" i="23"/>
  <c r="M18" i="23"/>
  <c r="N18" i="23"/>
  <c r="P18" i="23"/>
  <c r="U18" i="23"/>
  <c r="V18" i="23"/>
  <c r="BH18" i="23"/>
  <c r="AE18" i="23"/>
  <c r="AF18" i="23"/>
  <c r="AH18" i="23"/>
  <c r="AM18" i="23"/>
  <c r="AN18" i="23"/>
  <c r="BI18" i="23"/>
  <c r="AW18" i="23"/>
  <c r="AX18" i="23"/>
  <c r="AZ18" i="23"/>
  <c r="BE18" i="23"/>
  <c r="BF18" i="23"/>
  <c r="BJ18" i="23"/>
  <c r="BK18" i="23"/>
  <c r="N10" i="22"/>
  <c r="O10" i="22"/>
  <c r="Q10" i="22"/>
  <c r="U10" i="22"/>
  <c r="X10" i="22"/>
  <c r="Y10" i="22"/>
  <c r="BQ10" i="22"/>
  <c r="BD10" i="22"/>
  <c r="BE10" i="22"/>
  <c r="BG10" i="22"/>
  <c r="BK10" i="22"/>
  <c r="BN10" i="22"/>
  <c r="W2" i="12"/>
  <c r="W1" i="12"/>
  <c r="AX42" i="21"/>
  <c r="AX43" i="21"/>
  <c r="AX44" i="21"/>
  <c r="AX45" i="21"/>
  <c r="AX46" i="21"/>
  <c r="AX47" i="21"/>
  <c r="AX48" i="21"/>
  <c r="AY48" i="21"/>
  <c r="AZ48" i="21"/>
  <c r="BE48" i="21"/>
  <c r="BF48" i="21"/>
  <c r="BL2" i="21"/>
  <c r="BL1" i="21"/>
  <c r="AR1" i="21"/>
  <c r="Z1" i="21"/>
  <c r="H1" i="21"/>
  <c r="BL2" i="19"/>
  <c r="BL1" i="19"/>
  <c r="AR1" i="19"/>
  <c r="Z1" i="19"/>
  <c r="H1" i="19"/>
  <c r="BL2" i="18"/>
  <c r="BL1" i="18"/>
  <c r="AR1" i="18"/>
  <c r="Z1" i="18"/>
  <c r="H1" i="18"/>
  <c r="T2" i="28"/>
  <c r="T1" i="28"/>
  <c r="V2" i="27"/>
  <c r="V1" i="27"/>
  <c r="P1" i="27"/>
  <c r="L1" i="27"/>
  <c r="H1" i="27"/>
  <c r="AH2" i="14"/>
  <c r="AH1" i="14"/>
  <c r="X1" i="14"/>
  <c r="P1" i="14"/>
  <c r="H1" i="14"/>
  <c r="BI2" i="26"/>
  <c r="BI1" i="26"/>
  <c r="AP1" i="26"/>
  <c r="Y1" i="26"/>
  <c r="H1" i="26"/>
  <c r="AX16" i="25"/>
  <c r="AY16" i="25"/>
  <c r="BA16" i="25"/>
  <c r="BE16" i="25"/>
  <c r="BF16" i="25"/>
  <c r="BL2" i="25"/>
  <c r="BL1" i="25"/>
  <c r="AR1" i="25"/>
  <c r="Z1" i="25"/>
  <c r="H1" i="25"/>
  <c r="BI2" i="24"/>
  <c r="BI1" i="24"/>
  <c r="AP1" i="24"/>
  <c r="Y1" i="24"/>
  <c r="H1" i="24"/>
  <c r="BL2" i="23"/>
  <c r="BL1" i="23"/>
  <c r="AR1" i="23"/>
  <c r="Z1" i="23"/>
  <c r="H1" i="23"/>
  <c r="ET2" i="22"/>
  <c r="EM2" i="22"/>
  <c r="BU2" i="22"/>
  <c r="ET1" i="22"/>
  <c r="EM1" i="22"/>
  <c r="DP1" i="22"/>
  <c r="CU1" i="22"/>
  <c r="BZ1" i="22"/>
  <c r="BU1" i="22"/>
  <c r="AX1" i="22"/>
  <c r="AC1" i="22"/>
  <c r="H1" i="22"/>
  <c r="AJ10" i="30"/>
  <c r="AM10" i="30"/>
  <c r="EB10" i="30"/>
  <c r="BW10" i="30"/>
  <c r="EC10" i="30"/>
  <c r="DD10" i="30"/>
  <c r="DG10" i="30"/>
  <c r="ED10" i="30"/>
  <c r="EE10" i="30"/>
  <c r="X10" i="30"/>
  <c r="Y10" i="30"/>
  <c r="AC10" i="30"/>
  <c r="AE10" i="30"/>
  <c r="AF10" i="30"/>
  <c r="DV10" i="30"/>
  <c r="BH10" i="30"/>
  <c r="BI10" i="30"/>
  <c r="BM10" i="30"/>
  <c r="BO10" i="30"/>
  <c r="BP10" i="30"/>
  <c r="DW10" i="30"/>
  <c r="CR10" i="30"/>
  <c r="CS10" i="30"/>
  <c r="CW10" i="30"/>
  <c r="CY10" i="30"/>
  <c r="CZ10" i="30"/>
  <c r="DX10" i="30"/>
  <c r="DY10" i="30"/>
  <c r="AN10" i="30"/>
  <c r="DJ10" i="30"/>
  <c r="BX10" i="30"/>
  <c r="DK10" i="30"/>
  <c r="DH10" i="30"/>
  <c r="DL10" i="30"/>
  <c r="DM10" i="30"/>
  <c r="DT8" i="30"/>
  <c r="EF2" i="30"/>
  <c r="DZ2" i="30"/>
  <c r="DT2" i="30"/>
  <c r="DN2" i="30"/>
  <c r="EF1" i="30"/>
  <c r="DZ1" i="30"/>
  <c r="DT1" i="30"/>
  <c r="DN1" i="30"/>
  <c r="DD1" i="30"/>
  <c r="CO1" i="30"/>
  <c r="CB1" i="30"/>
  <c r="BT1" i="30"/>
  <c r="BE1" i="30"/>
  <c r="AR1" i="30"/>
  <c r="AJ1" i="30"/>
  <c r="U1" i="30"/>
  <c r="H1" i="30"/>
  <c r="N10" i="28"/>
  <c r="N13" i="22"/>
  <c r="O13" i="22"/>
  <c r="Q13" i="22"/>
  <c r="U13" i="22"/>
  <c r="X13" i="22"/>
  <c r="Y13" i="22"/>
  <c r="BQ13" i="22"/>
  <c r="AI13" i="22"/>
  <c r="AJ13" i="22"/>
  <c r="AL13" i="22"/>
  <c r="AP13" i="22"/>
  <c r="AS13" i="22"/>
  <c r="AT13" i="22"/>
  <c r="BR13" i="22"/>
  <c r="BD13" i="22"/>
  <c r="BE13" i="22"/>
  <c r="BG13" i="22"/>
  <c r="BK13" i="22"/>
  <c r="BN13" i="22"/>
  <c r="BO13" i="22"/>
  <c r="BS13" i="22"/>
  <c r="BT13" i="22"/>
  <c r="EQ13" i="22"/>
  <c r="CI13" i="22"/>
  <c r="CM13" i="22"/>
  <c r="CP13" i="22"/>
  <c r="CQ13" i="22"/>
  <c r="EI13" i="22"/>
  <c r="DA13" i="22"/>
  <c r="DB13" i="22"/>
  <c r="DD13" i="22"/>
  <c r="DH13" i="22"/>
  <c r="DK13" i="22"/>
  <c r="DL13" i="22"/>
  <c r="EJ13" i="22"/>
  <c r="DV13" i="22"/>
  <c r="DW13" i="22"/>
  <c r="DY13" i="22"/>
  <c r="EC13" i="22"/>
  <c r="EF13" i="22"/>
  <c r="EG13" i="22"/>
  <c r="EK13" i="22"/>
  <c r="EL13" i="22"/>
  <c r="ER13" i="22"/>
  <c r="ES13" i="22"/>
  <c r="CI7" i="22"/>
  <c r="CM7" i="22"/>
  <c r="CP7" i="22"/>
  <c r="CQ7" i="22"/>
  <c r="EI7" i="22"/>
  <c r="DA7" i="22"/>
  <c r="DB7" i="22"/>
  <c r="DD7" i="22"/>
  <c r="DH7" i="22"/>
  <c r="DK7" i="22"/>
  <c r="DL7" i="22"/>
  <c r="EJ7" i="22"/>
  <c r="DV7" i="22"/>
  <c r="DW7" i="22"/>
  <c r="DY7" i="22"/>
  <c r="EC7" i="22"/>
  <c r="EF7" i="22"/>
  <c r="EG7" i="22"/>
  <c r="EK7" i="22"/>
  <c r="EL7" i="22"/>
  <c r="CI8" i="22"/>
  <c r="CM8" i="22"/>
  <c r="CP8" i="22"/>
  <c r="CQ8" i="22"/>
  <c r="EI8" i="22"/>
  <c r="DA8" i="22"/>
  <c r="DB8" i="22"/>
  <c r="DD8" i="22"/>
  <c r="DH8" i="22"/>
  <c r="DK8" i="22"/>
  <c r="DL8" i="22"/>
  <c r="EJ8" i="22"/>
  <c r="DV8" i="22"/>
  <c r="DW8" i="22"/>
  <c r="DY8" i="22"/>
  <c r="EC8" i="22"/>
  <c r="EF8" i="22"/>
  <c r="EG8" i="22"/>
  <c r="EK8" i="22"/>
  <c r="EL8" i="22"/>
  <c r="CI9" i="22"/>
  <c r="CM9" i="22"/>
  <c r="CP9" i="22"/>
  <c r="CQ9" i="22"/>
  <c r="EI9" i="22"/>
  <c r="DA9" i="22"/>
  <c r="DB9" i="22"/>
  <c r="DD9" i="22"/>
  <c r="DH9" i="22"/>
  <c r="DK9" i="22"/>
  <c r="DL9" i="22"/>
  <c r="EJ9" i="22"/>
  <c r="DV9" i="22"/>
  <c r="DW9" i="22"/>
  <c r="DY9" i="22"/>
  <c r="EC9" i="22"/>
  <c r="EF9" i="22"/>
  <c r="EG9" i="22"/>
  <c r="EK9" i="22"/>
  <c r="EL9" i="22"/>
  <c r="DH10" i="22"/>
  <c r="DK10" i="22"/>
  <c r="DA10" i="22"/>
  <c r="DB10" i="22"/>
  <c r="DD10" i="22"/>
  <c r="DL10" i="22"/>
  <c r="EJ10" i="22"/>
  <c r="DV10" i="22"/>
  <c r="DW10" i="22"/>
  <c r="DY10" i="22"/>
  <c r="EC10" i="22"/>
  <c r="EF10" i="22"/>
  <c r="EG10" i="22"/>
  <c r="EK10" i="22"/>
  <c r="CI10" i="22"/>
  <c r="CM10" i="22"/>
  <c r="CP10" i="22"/>
  <c r="CQ10" i="22"/>
  <c r="EI10" i="22"/>
  <c r="EL10" i="22"/>
  <c r="CI11" i="22"/>
  <c r="CM11" i="22"/>
  <c r="CP11" i="22"/>
  <c r="CQ11" i="22"/>
  <c r="EI11" i="22"/>
  <c r="DA11" i="22"/>
  <c r="DB11" i="22"/>
  <c r="DD11" i="22"/>
  <c r="DH11" i="22"/>
  <c r="DK11" i="22"/>
  <c r="DL11" i="22"/>
  <c r="EJ11" i="22"/>
  <c r="DV11" i="22"/>
  <c r="DW11" i="22"/>
  <c r="DY11" i="22"/>
  <c r="EF11" i="22"/>
  <c r="EG11" i="22"/>
  <c r="EK11" i="22"/>
  <c r="EL11" i="22"/>
  <c r="CI12" i="22"/>
  <c r="CM12" i="22"/>
  <c r="CP12" i="22"/>
  <c r="CQ12" i="22"/>
  <c r="EI12" i="22"/>
  <c r="DA12" i="22"/>
  <c r="DB12" i="22"/>
  <c r="DD12" i="22"/>
  <c r="DH12" i="22"/>
  <c r="DK12" i="22"/>
  <c r="DL12" i="22"/>
  <c r="EJ12" i="22"/>
  <c r="DV12" i="22"/>
  <c r="DW12" i="22"/>
  <c r="DY12" i="22"/>
  <c r="EC12" i="22"/>
  <c r="EF12" i="22"/>
  <c r="EG12" i="22"/>
  <c r="EK12" i="22"/>
  <c r="EL12" i="22"/>
  <c r="EM13" i="22"/>
  <c r="N7" i="22"/>
  <c r="O7" i="22"/>
  <c r="Q7" i="22"/>
  <c r="U7" i="22"/>
  <c r="X7" i="22"/>
  <c r="Y7" i="22"/>
  <c r="BQ7" i="22"/>
  <c r="AI7" i="22"/>
  <c r="AJ7" i="22"/>
  <c r="AL7" i="22"/>
  <c r="AP7" i="22"/>
  <c r="AS7" i="22"/>
  <c r="AT7" i="22"/>
  <c r="BR7" i="22"/>
  <c r="BD7" i="22"/>
  <c r="BE7" i="22"/>
  <c r="BG7" i="22"/>
  <c r="BK7" i="22"/>
  <c r="BN7" i="22"/>
  <c r="BO7" i="22"/>
  <c r="BS7" i="22"/>
  <c r="BT7" i="22"/>
  <c r="N8" i="22"/>
  <c r="O8" i="22"/>
  <c r="Q8" i="22"/>
  <c r="U8" i="22"/>
  <c r="X8" i="22"/>
  <c r="Y8" i="22"/>
  <c r="BQ8" i="22"/>
  <c r="AI8" i="22"/>
  <c r="AJ8" i="22"/>
  <c r="AL8" i="22"/>
  <c r="AP8" i="22"/>
  <c r="AS8" i="22"/>
  <c r="AT8" i="22"/>
  <c r="BR8" i="22"/>
  <c r="BD8" i="22"/>
  <c r="BE8" i="22"/>
  <c r="BG8" i="22"/>
  <c r="BK8" i="22"/>
  <c r="BN8" i="22"/>
  <c r="BO8" i="22"/>
  <c r="BS8" i="22"/>
  <c r="BT8" i="22"/>
  <c r="N9" i="22"/>
  <c r="O9" i="22"/>
  <c r="Q9" i="22"/>
  <c r="U9" i="22"/>
  <c r="X9" i="22"/>
  <c r="Y9" i="22"/>
  <c r="BQ9" i="22"/>
  <c r="AI9" i="22"/>
  <c r="AJ9" i="22"/>
  <c r="AL9" i="22"/>
  <c r="AP9" i="22"/>
  <c r="AS9" i="22"/>
  <c r="AT9" i="22"/>
  <c r="BR9" i="22"/>
  <c r="BD9" i="22"/>
  <c r="BE9" i="22"/>
  <c r="BG9" i="22"/>
  <c r="BK9" i="22"/>
  <c r="BN9" i="22"/>
  <c r="BO9" i="22"/>
  <c r="BS9" i="22"/>
  <c r="BT9" i="22"/>
  <c r="N11" i="22"/>
  <c r="O11" i="22"/>
  <c r="Q11" i="22"/>
  <c r="U11" i="22"/>
  <c r="X11" i="22"/>
  <c r="Y11" i="22"/>
  <c r="BQ11" i="22"/>
  <c r="AI11" i="22"/>
  <c r="AJ11" i="22"/>
  <c r="AL11" i="22"/>
  <c r="AP11" i="22"/>
  <c r="AS11" i="22"/>
  <c r="AT11" i="22"/>
  <c r="BR11" i="22"/>
  <c r="BD11" i="22"/>
  <c r="BE11" i="22"/>
  <c r="BG11" i="22"/>
  <c r="BK11" i="22"/>
  <c r="BN11" i="22"/>
  <c r="BO11" i="22"/>
  <c r="BS11" i="22"/>
  <c r="BT11" i="22"/>
  <c r="N12" i="22"/>
  <c r="O12" i="22"/>
  <c r="Q12" i="22"/>
  <c r="U12" i="22"/>
  <c r="X12" i="22"/>
  <c r="Y12" i="22"/>
  <c r="BQ12" i="22"/>
  <c r="AI12" i="22"/>
  <c r="AJ12" i="22"/>
  <c r="AL12" i="22"/>
  <c r="AP12" i="22"/>
  <c r="AS12" i="22"/>
  <c r="AT12" i="22"/>
  <c r="BR12" i="22"/>
  <c r="BD12" i="22"/>
  <c r="BE12" i="22"/>
  <c r="BG12" i="22"/>
  <c r="BK12" i="22"/>
  <c r="BN12" i="22"/>
  <c r="BO12" i="22"/>
  <c r="BS12" i="22"/>
  <c r="BT12" i="22"/>
  <c r="AI10" i="22"/>
  <c r="AJ10" i="22"/>
  <c r="AL10" i="22"/>
  <c r="AP10" i="22"/>
  <c r="AS10" i="22"/>
  <c r="AT10" i="22"/>
  <c r="BR10" i="22"/>
  <c r="BO10" i="22"/>
  <c r="BS10" i="22"/>
  <c r="BT10" i="22"/>
  <c r="BU13" i="22"/>
  <c r="EQ12" i="22"/>
  <c r="ER12" i="22"/>
  <c r="ES12" i="22"/>
  <c r="EM12" i="22"/>
  <c r="BU12" i="22"/>
  <c r="EQ11" i="22"/>
  <c r="ER11" i="22"/>
  <c r="ES11" i="22"/>
  <c r="EM11" i="22"/>
  <c r="BU11" i="22"/>
  <c r="ER10" i="22"/>
  <c r="EQ10" i="22"/>
  <c r="ES10" i="22"/>
  <c r="EM10" i="22"/>
  <c r="BU10" i="22"/>
  <c r="EQ9" i="22"/>
  <c r="ER9" i="22"/>
  <c r="ES9" i="22"/>
  <c r="EM9" i="22"/>
  <c r="BU9" i="22"/>
  <c r="EQ8" i="22"/>
  <c r="ER8" i="22"/>
  <c r="ES8" i="22"/>
  <c r="EM8" i="22"/>
  <c r="BU8" i="22"/>
  <c r="EQ7" i="22"/>
  <c r="ER7" i="22"/>
  <c r="ES7" i="22"/>
  <c r="EM7" i="22"/>
  <c r="BU7" i="22"/>
  <c r="DV9" i="30"/>
  <c r="DW9" i="30"/>
  <c r="DX9" i="30"/>
  <c r="DY9" i="30"/>
  <c r="DV8" i="30"/>
  <c r="DW8" i="30"/>
  <c r="DX8" i="30"/>
  <c r="DY8" i="30"/>
  <c r="DV7" i="30"/>
  <c r="DW7" i="30"/>
  <c r="DX7" i="30"/>
  <c r="DY7" i="30"/>
  <c r="DZ8" i="30"/>
  <c r="DZ7" i="30"/>
  <c r="X99" i="32"/>
  <c r="X98" i="32"/>
  <c r="X97" i="32"/>
  <c r="X96" i="32"/>
  <c r="X95" i="32"/>
  <c r="X94" i="32"/>
  <c r="X93" i="32"/>
  <c r="X92" i="32"/>
  <c r="X91" i="32"/>
  <c r="X90" i="32"/>
  <c r="X89" i="32"/>
  <c r="X88" i="32"/>
  <c r="X87" i="32"/>
  <c r="X86" i="32"/>
  <c r="X84" i="32"/>
  <c r="X83" i="32"/>
  <c r="X82" i="32"/>
  <c r="X81" i="32"/>
  <c r="X80" i="32"/>
  <c r="X79" i="32"/>
  <c r="X78" i="32"/>
  <c r="X77" i="32"/>
  <c r="X76" i="32"/>
  <c r="X75" i="32"/>
  <c r="X74" i="32"/>
  <c r="X73" i="32"/>
  <c r="X72" i="32"/>
  <c r="X71" i="32"/>
  <c r="X70" i="32"/>
  <c r="X69" i="32"/>
  <c r="X67" i="32"/>
  <c r="X66" i="32"/>
  <c r="X65" i="32"/>
  <c r="X64" i="32"/>
  <c r="X63" i="32"/>
  <c r="X62" i="32"/>
  <c r="X61" i="32"/>
  <c r="X60" i="32"/>
  <c r="X59" i="32"/>
  <c r="X58" i="32"/>
  <c r="X57" i="32"/>
  <c r="X55" i="32"/>
  <c r="X54" i="32"/>
  <c r="X53" i="32"/>
  <c r="X52" i="32"/>
  <c r="X51" i="32"/>
  <c r="X50" i="32"/>
  <c r="X49" i="32"/>
  <c r="X48" i="32"/>
  <c r="X47" i="32"/>
  <c r="X45" i="32"/>
  <c r="X43" i="32"/>
  <c r="X42" i="32"/>
  <c r="X41" i="32"/>
  <c r="X40" i="32"/>
  <c r="X39" i="32"/>
  <c r="X38" i="32"/>
  <c r="X37" i="32"/>
  <c r="X36" i="32"/>
  <c r="X35" i="32"/>
  <c r="X34" i="32"/>
  <c r="X33" i="32"/>
  <c r="X32" i="32"/>
  <c r="X30" i="32"/>
  <c r="X29" i="32"/>
  <c r="X28" i="32"/>
  <c r="X27" i="32"/>
  <c r="X25" i="32"/>
  <c r="X24" i="32"/>
  <c r="X23" i="32"/>
  <c r="X22" i="32"/>
  <c r="X21" i="32"/>
  <c r="X20" i="32"/>
  <c r="X18" i="32"/>
  <c r="X17" i="32"/>
  <c r="X16" i="32"/>
  <c r="X15" i="32"/>
  <c r="X14" i="32"/>
  <c r="X13" i="32"/>
  <c r="X12" i="32"/>
  <c r="X11" i="32"/>
  <c r="X10" i="32"/>
  <c r="X8" i="32"/>
  <c r="X7" i="32"/>
  <c r="X6" i="32"/>
  <c r="X1" i="32"/>
  <c r="W1" i="32"/>
</calcChain>
</file>

<file path=xl/sharedStrings.xml><?xml version="1.0" encoding="utf-8"?>
<sst xmlns="http://schemas.openxmlformats.org/spreadsheetml/2006/main" count="2151" uniqueCount="309">
  <si>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</si>
  <si>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</si>
  <si>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</si>
  <si>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</si>
  <si>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</si>
  <si>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</si>
  <si>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</si>
  <si>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</si>
  <si>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</si>
  <si>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</si>
  <si>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</si>
  <si>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</si>
  <si>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</si>
  <si>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</si>
  <si>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</si>
  <si>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</si>
  <si>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</si>
  <si>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</si>
  <si>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</si>
  <si>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</si>
  <si>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</si>
  <si>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</si>
  <si>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</si>
  <si>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</si>
  <si>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</si>
  <si>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NB - "Hand-sort" for places!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</si>
  <si>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</si>
  <si>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</si>
  <si>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</si>
  <si>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</si>
  <si>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</si>
  <si>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</si>
  <si>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</si>
  <si>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</si>
  <si>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</si>
  <si>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</si>
  <si>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No&amp;Ex</t>
  </si>
  <si>
    <t>Diff.</t>
  </si>
  <si>
    <t>Bas S</t>
  </si>
  <si>
    <t>Intermediate Squad</t>
  </si>
  <si>
    <t>Sw fw</t>
  </si>
  <si>
    <t>Half M</t>
  </si>
  <si>
    <t>Novice Squad Canter/Walk</t>
  </si>
  <si>
    <t>1/2 Fl</t>
  </si>
  <si>
    <t>I/s S't</t>
  </si>
  <si>
    <t>O/s S't</t>
  </si>
  <si>
    <t>V'lt Off</t>
  </si>
  <si>
    <t>Preliminary Squad Walk</t>
  </si>
  <si>
    <t>Barrel Squad</t>
  </si>
  <si>
    <t>Art</t>
  </si>
  <si>
    <t>Fl. 1</t>
  </si>
  <si>
    <t>SwOff</t>
  </si>
  <si>
    <t>Sub</t>
  </si>
  <si>
    <t>Ex Sc</t>
  </si>
  <si>
    <t>Pl'k</t>
  </si>
  <si>
    <t>Intermediate Individual</t>
  </si>
  <si>
    <t>1/2 Mill</t>
  </si>
  <si>
    <t>Novice Individual Canter/Walk</t>
  </si>
  <si>
    <t>Pre-Novice Individual Canter/Walk</t>
  </si>
  <si>
    <t>Plank</t>
  </si>
  <si>
    <t>In Seat</t>
  </si>
  <si>
    <t>Out S</t>
  </si>
  <si>
    <t>V'ltOf</t>
  </si>
  <si>
    <t>Preliminary Individual Walk</t>
  </si>
  <si>
    <t>Open Pas de Deux Canter</t>
  </si>
  <si>
    <t>Jump f'ce</t>
  </si>
  <si>
    <t>Co-ord</t>
  </si>
  <si>
    <t>Supple</t>
  </si>
  <si>
    <t>Balance</t>
  </si>
  <si>
    <t>Strength</t>
  </si>
  <si>
    <t>Sum</t>
  </si>
  <si>
    <t>TECHNICAL TEST - Elements</t>
  </si>
  <si>
    <t>TECHNICAL TEST - A&amp;P</t>
  </si>
  <si>
    <t>COMBINED</t>
  </si>
  <si>
    <t>Ranking</t>
  </si>
  <si>
    <t>TECHNICAL TEST</t>
  </si>
  <si>
    <t>Test</t>
  </si>
  <si>
    <t>ROUND 1</t>
  </si>
  <si>
    <t>ROUND 2</t>
  </si>
  <si>
    <t>Score for Round</t>
  </si>
  <si>
    <t>GenIm</t>
  </si>
  <si>
    <t>Final</t>
  </si>
  <si>
    <t>S Fwd</t>
  </si>
  <si>
    <t>S Bwd</t>
  </si>
  <si>
    <t>Fl. 2</t>
  </si>
  <si>
    <t>Sw bw</t>
  </si>
  <si>
    <t>Tech</t>
  </si>
  <si>
    <t>USE THIS SHEET for CLASS 11 (PAS de DEUX Walk)</t>
  </si>
  <si>
    <t>Sydney Vaulting Group</t>
  </si>
  <si>
    <t>NSW State Chmpionships 2015</t>
  </si>
  <si>
    <t>Open Individual (F)</t>
  </si>
  <si>
    <t>Class: 1</t>
  </si>
  <si>
    <t>On each worksheet - merely use the "Print Preview" button in the Excel toolbar and that will bring up results, overall scores, etc.</t>
  </si>
  <si>
    <t>For more detailed looking - it may be useful to set up Window panes - but, please, use as you wish!!</t>
  </si>
  <si>
    <t>DRD</t>
  </si>
  <si>
    <t>Points Score</t>
  </si>
  <si>
    <t>Name</t>
  </si>
  <si>
    <t>Age</t>
  </si>
  <si>
    <t>CAPRIOLE VAULTERS:</t>
  </si>
  <si>
    <t>Kelsey Ryan</t>
  </si>
  <si>
    <t>Megan Couzins</t>
  </si>
  <si>
    <t>Erin Ryan</t>
  </si>
  <si>
    <t>Tegan Davis</t>
  </si>
  <si>
    <t>Trista Mitchell</t>
  </si>
  <si>
    <t>CENTRAL WEST VAULTERS:</t>
  </si>
  <si>
    <t>Morgen Neal</t>
  </si>
  <si>
    <t>Fleur Sykes</t>
  </si>
  <si>
    <t>Ivy Sykes</t>
  </si>
  <si>
    <t>EQUISTE:</t>
  </si>
  <si>
    <t>Claire Begg</t>
  </si>
  <si>
    <t>Kayla Brewer</t>
  </si>
  <si>
    <t>HUNTER VALLEY VAULTING TEAM:</t>
  </si>
  <si>
    <t>Rhiannon Webb</t>
  </si>
  <si>
    <t>Martine Fogg</t>
  </si>
  <si>
    <t>Bronte Fletcher</t>
  </si>
  <si>
    <t>Eloise Tate</t>
  </si>
  <si>
    <t>NATIONAL EQUESTRIAN CENTRE:</t>
  </si>
  <si>
    <t>Rachael Mackey</t>
  </si>
  <si>
    <t>Ruth Skrzypek</t>
  </si>
  <si>
    <t>Jasmine Allday</t>
  </si>
  <si>
    <t>Heyam Hattab</t>
  </si>
  <si>
    <t>SCONE EQUESTRIAN CENTRE:</t>
  </si>
  <si>
    <t>Jarrod Boyle</t>
  </si>
  <si>
    <t>Alexandra Moon</t>
  </si>
  <si>
    <t>SOUTHERN HIGHLANDS:</t>
  </si>
  <si>
    <t>Paris Kellner</t>
  </si>
  <si>
    <t>SYDNEY VAULTING GROUP:</t>
  </si>
  <si>
    <t>Ainsley Fraser</t>
  </si>
  <si>
    <t>Caitlin Fraser</t>
  </si>
  <si>
    <t>Rebecca Howard</t>
  </si>
  <si>
    <t>Sarah Grayson</t>
  </si>
  <si>
    <t>Nicole Collett</t>
  </si>
  <si>
    <t>Emily Jones</t>
  </si>
  <si>
    <t>Jamie Haste</t>
  </si>
  <si>
    <t>Kelsea Haste</t>
  </si>
  <si>
    <t>Bronagh Miskelly</t>
  </si>
  <si>
    <t>Christine Lawrence</t>
  </si>
  <si>
    <t>BYRON BAY:</t>
  </si>
  <si>
    <t>Mali Chapman</t>
  </si>
  <si>
    <t>Jerri Dixon</t>
  </si>
  <si>
    <t>Gabrielle Orrock</t>
  </si>
  <si>
    <t>Leila Caballero-harrison</t>
  </si>
  <si>
    <t>Summer Harrison</t>
  </si>
  <si>
    <t>Lucia Rogan</t>
  </si>
  <si>
    <t>Hope Beetson (N/C)</t>
  </si>
  <si>
    <t>Finn Corbett</t>
  </si>
  <si>
    <t>Orlagh Fitzgerald</t>
  </si>
  <si>
    <t>Duncan Sykes</t>
  </si>
  <si>
    <t>Melissa Thompson</t>
  </si>
  <si>
    <t>Nicki Parnell</t>
  </si>
  <si>
    <t>Lydia George</t>
  </si>
  <si>
    <t>Poppy Loveland</t>
  </si>
  <si>
    <t>Jessica Mory</t>
  </si>
  <si>
    <t>Isabella Robbins</t>
  </si>
  <si>
    <t>Indianah Robbins</t>
  </si>
  <si>
    <t>Marama jade Salter</t>
  </si>
  <si>
    <t>Breanna Trappel</t>
  </si>
  <si>
    <t>Indira Viswanathan</t>
  </si>
  <si>
    <t>INDEPENDENT:</t>
  </si>
  <si>
    <t>Natalie Mcneill</t>
  </si>
  <si>
    <t>Mei Davey</t>
  </si>
  <si>
    <t>Ceridwen Fenemore</t>
  </si>
  <si>
    <t>Luka Linden</t>
  </si>
  <si>
    <t>Jasmine Richard</t>
  </si>
  <si>
    <t>Claire Stevens</t>
  </si>
  <si>
    <t>Justin Boyle</t>
  </si>
  <si>
    <t>Daytona Halloran</t>
  </si>
  <si>
    <t>Peyton Halloran</t>
  </si>
  <si>
    <t>Georgina Heard</t>
  </si>
  <si>
    <t>Hope-louise Irwin</t>
  </si>
  <si>
    <t>Rebecca Kennedy</t>
  </si>
  <si>
    <t>Kathrine Moon</t>
  </si>
  <si>
    <t>Philip Ritter</t>
  </si>
  <si>
    <t>Tiannah Witney</t>
  </si>
  <si>
    <t>Olivia Carter</t>
  </si>
  <si>
    <t>Ebony-jade Dark</t>
  </si>
  <si>
    <t>Abbey Hunt</t>
  </si>
  <si>
    <t>Eden Kautz</t>
  </si>
  <si>
    <t>Ginger Kennett mclaughlim</t>
  </si>
  <si>
    <t>Ruby Kennett mclaughlim</t>
  </si>
  <si>
    <t>Charlotte Lee</t>
  </si>
  <si>
    <t>Bella Napthali</t>
  </si>
  <si>
    <t>Elyssa Ohanlon</t>
  </si>
  <si>
    <t>Charlotte Ratcliffe-roach</t>
  </si>
  <si>
    <t>Lachlan Ray</t>
  </si>
  <si>
    <t>Olivia Romano</t>
  </si>
  <si>
    <t>Grace Tyson</t>
  </si>
  <si>
    <t>Jordan Uecker</t>
  </si>
  <si>
    <t>Bree anna Watson</t>
  </si>
  <si>
    <t>Michaela Beardsell</t>
  </si>
  <si>
    <t>Gemma Mckee</t>
  </si>
  <si>
    <t>Brianna Mckee</t>
  </si>
  <si>
    <t>Sean Miskelly</t>
  </si>
  <si>
    <t>Refer separate Word file (Trophies NSW2015) listing trophies, etc. awarded</t>
  </si>
  <si>
    <t>BALLANBRAE FORTE</t>
  </si>
  <si>
    <t>BAIBERRALEY RULES</t>
  </si>
  <si>
    <t xml:space="preserve">TRUELY GRACE </t>
  </si>
  <si>
    <t>KING TOBLERONE</t>
  </si>
  <si>
    <t>SENOR CASABLANCA</t>
  </si>
  <si>
    <t>SERENDIPITY SCARLET</t>
  </si>
  <si>
    <t>SPIRITOSO</t>
  </si>
  <si>
    <t>COMIC SYMPHONY</t>
  </si>
  <si>
    <t>KERRABEE JACKSON</t>
  </si>
  <si>
    <t>KERRABEE OTTOMAN</t>
  </si>
  <si>
    <t>CREME BRULEE</t>
  </si>
  <si>
    <t>HUNTERVIEW SINATRA</t>
  </si>
  <si>
    <t>EP MORGAN</t>
  </si>
  <si>
    <t>SPRINGFIELD COMMANDER</t>
  </si>
  <si>
    <t>WP COGNAC</t>
  </si>
  <si>
    <t>ASTONISH</t>
  </si>
  <si>
    <t>LOUIS</t>
  </si>
  <si>
    <t>Bronwen Lowe</t>
  </si>
  <si>
    <t>National Equestrian Centre</t>
  </si>
  <si>
    <t>Natalie McNeill</t>
  </si>
  <si>
    <t>Sharna Kirkham</t>
  </si>
  <si>
    <t xml:space="preserve">	Robyn Boyle</t>
  </si>
  <si>
    <t>Byron Bay</t>
  </si>
  <si>
    <t>Lyn Lynch</t>
  </si>
  <si>
    <t>Advanced Individual (F &amp; M)</t>
  </si>
  <si>
    <t>Class: 3 &amp; 4</t>
  </si>
  <si>
    <t>Equiste</t>
  </si>
  <si>
    <r>
      <t xml:space="preserve">Justin Boyle        </t>
    </r>
    <r>
      <rPr>
        <b/>
        <sz val="10"/>
        <rFont val="Arial"/>
        <family val="2"/>
      </rPr>
      <t>M</t>
    </r>
  </si>
  <si>
    <t xml:space="preserve"> 	Robyn Boyle</t>
  </si>
  <si>
    <t>Scone Equestrian Vaulting</t>
  </si>
  <si>
    <t>Hunter Valley Vaulting</t>
  </si>
  <si>
    <t xml:space="preserve"> Lyn Lynch</t>
  </si>
  <si>
    <t>KIRRANG SILVER DOLLAR</t>
  </si>
  <si>
    <t>Robyn Boyle</t>
  </si>
  <si>
    <t xml:space="preserve">Capriole </t>
  </si>
  <si>
    <t>Class: 5</t>
  </si>
  <si>
    <t xml:space="preserve">Kerri Wilson </t>
  </si>
  <si>
    <t>Southern Highlands</t>
  </si>
  <si>
    <t>Ebony-Jade Dark</t>
  </si>
  <si>
    <t>Charlotte Ratcliffe-Roach</t>
  </si>
  <si>
    <t>Kerri Wilson</t>
  </si>
  <si>
    <t>Class: 6</t>
  </si>
  <si>
    <t xml:space="preserve">Rebecca Howard </t>
  </si>
  <si>
    <t xml:space="preserve">Eliza Wark-Chapman </t>
  </si>
  <si>
    <t>Central West</t>
  </si>
  <si>
    <t>Nicole Connor</t>
  </si>
  <si>
    <t>Class: 7</t>
  </si>
  <si>
    <t>Melinda Halloran</t>
  </si>
  <si>
    <t>Class: 8(a)</t>
  </si>
  <si>
    <t>11 years and over</t>
  </si>
  <si>
    <t>Karen Mitchell</t>
  </si>
  <si>
    <t>Class: 8(b)</t>
  </si>
  <si>
    <t>Under 11 years</t>
  </si>
  <si>
    <t>Elizabeth Irwin</t>
  </si>
  <si>
    <t>Hope-Louise Irwin</t>
  </si>
  <si>
    <t>Sally Paragalli</t>
  </si>
  <si>
    <t>Leila Caballero-Harrison</t>
  </si>
  <si>
    <t>Class: 10</t>
  </si>
  <si>
    <t>Class: 11</t>
  </si>
  <si>
    <t>Pas de Deux Walk A</t>
  </si>
  <si>
    <t>Class: 12</t>
  </si>
  <si>
    <t>Pas de Deux Walk B</t>
  </si>
  <si>
    <t>Hunter Valley Vaulting Team</t>
  </si>
  <si>
    <t>Scone Equestrian Vaulting Team</t>
  </si>
  <si>
    <t>Lyn  Lynch</t>
  </si>
  <si>
    <t>Gemma McKee</t>
  </si>
  <si>
    <t xml:space="preserve"> ASTONISH</t>
  </si>
  <si>
    <t>Ginger Kennet McLaughlin</t>
  </si>
  <si>
    <t xml:space="preserve">	KERRABEE OTTOMAN</t>
  </si>
  <si>
    <t xml:space="preserve"> 	KERRABEE OTTOMAN</t>
  </si>
  <si>
    <t xml:space="preserve"> 	Bronwen Lowe</t>
  </si>
  <si>
    <t>Pas de Deux Barrel A</t>
  </si>
  <si>
    <t>Class: 19</t>
  </si>
  <si>
    <t>Marama Jade Salter</t>
  </si>
  <si>
    <t>Pas de Deux Barrel B</t>
  </si>
  <si>
    <t>Class: 20</t>
  </si>
  <si>
    <t>Jasmine Richards</t>
  </si>
  <si>
    <t>Class: 15</t>
  </si>
  <si>
    <t>SVG - FLAME</t>
  </si>
  <si>
    <t>Class: 16</t>
  </si>
  <si>
    <t>Scone Equestrian Vaulting Team - SCONE THOROUGHBREDS</t>
  </si>
  <si>
    <t>Class: 18</t>
  </si>
  <si>
    <t>Ruby Kennet McLaughlin</t>
  </si>
  <si>
    <t>Southern Highlands - SILVER MOON</t>
  </si>
  <si>
    <t>Southern Highlands - BLUE MOON</t>
  </si>
  <si>
    <t>ASTONISH</t>
    <phoneticPr fontId="2" type="noConversion"/>
  </si>
  <si>
    <t>Class: 21</t>
  </si>
  <si>
    <t>Capriole - TEAM 1</t>
  </si>
  <si>
    <t>Central West - PURPLE</t>
  </si>
  <si>
    <t>Hunter Valley Vaulting - SCARLET</t>
  </si>
  <si>
    <t>Hunter Valley Vaulting - SPIRIT</t>
  </si>
  <si>
    <t>Mel Davey</t>
    <phoneticPr fontId="2" type="noConversion"/>
  </si>
  <si>
    <t>Heyam Hattab</t>
    <phoneticPr fontId="2" type="noConversion"/>
  </si>
  <si>
    <t>Tristyn Lowe</t>
  </si>
  <si>
    <t>Chris Wicks</t>
  </si>
  <si>
    <t>Darryn Fedrick</t>
  </si>
  <si>
    <t>Hope Beetson        H.C</t>
  </si>
  <si>
    <t>Jenny Scott</t>
  </si>
  <si>
    <t>ALKAKHAN</t>
  </si>
  <si>
    <t>Krystle Lander</t>
  </si>
  <si>
    <t>Ruby Kennett Mclaughlin</t>
  </si>
  <si>
    <t>Elyssa O'Hanlon</t>
  </si>
  <si>
    <t>TL</t>
  </si>
  <si>
    <t>KL</t>
  </si>
  <si>
    <t>Ginger Kennett Mclaughlin</t>
  </si>
  <si>
    <t>SCR</t>
  </si>
  <si>
    <r>
      <t>M'sa T/</t>
    </r>
    <r>
      <rPr>
        <strike/>
        <sz val="10"/>
        <rFont val="Arial"/>
        <family val="2"/>
      </rPr>
      <t>Jerri Dixon</t>
    </r>
  </si>
  <si>
    <t>HC</t>
  </si>
  <si>
    <t>Independent         H.C</t>
  </si>
  <si>
    <t>8(a)</t>
  </si>
  <si>
    <t>8(b)</t>
  </si>
  <si>
    <t>5=</t>
  </si>
  <si>
    <t>Male          1</t>
  </si>
  <si>
    <t>CW</t>
  </si>
  <si>
    <t>NSW State Championships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</si>
</sst>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C09]dd\-mmm\-yy;@"/>
    <numFmt numFmtId="167" formatCode="[$-409]h:mm:ss\ AM/PM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3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4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5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/>
    <xf numFmtId="166" fontId="4" fillId="0" borderId="0" xfId="0" applyNumberFormat="1" applyFont="1" applyAlignment="1"/>
    <xf numFmtId="167" fontId="4" fillId="0" borderId="0" xfId="0" applyNumberFormat="1" applyFont="1" applyAlignment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6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1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/>
    <xf numFmtId="0" fontId="1" fillId="0" borderId="0" xfId="0" applyFont="1" applyFill="1" applyBorder="1"/>
    <xf numFmtId="1" fontId="4" fillId="0" borderId="0" xfId="0" applyNumberFormat="1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4" fillId="0" borderId="0" xfId="1" applyFont="1"/>
    <xf numFmtId="0" fontId="1" fillId="0" borderId="0" xfId="1" applyFont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horizontal="right"/>
    </xf>
    <xf numFmtId="1" fontId="4" fillId="7" borderId="0" xfId="0" applyNumberFormat="1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4" fillId="8" borderId="0" xfId="0" applyFon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8" fillId="0" borderId="1" xfId="0" applyFont="1" applyBorder="1"/>
    <xf numFmtId="0" fontId="9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4" xfId="0" applyBorder="1"/>
    <xf numFmtId="0" fontId="9" fillId="0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Fill="1" applyAlignment="1"/>
    <xf numFmtId="0" fontId="0" fillId="0" borderId="0" xfId="0" applyAlignment="1"/>
    <xf numFmtId="0" fontId="4" fillId="0" borderId="6" xfId="0" applyFont="1" applyBorder="1"/>
    <xf numFmtId="0" fontId="0" fillId="0" borderId="6" xfId="0" applyBorder="1"/>
    <xf numFmtId="0" fontId="8" fillId="0" borderId="6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10" fillId="0" borderId="1" xfId="0" applyFont="1" applyBorder="1" applyAlignment="1">
      <alignment horizontal="right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64" fontId="10" fillId="3" borderId="0" xfId="0" applyNumberFormat="1" applyFont="1" applyFill="1"/>
    <xf numFmtId="164" fontId="10" fillId="0" borderId="0" xfId="0" applyNumberFormat="1" applyFont="1"/>
    <xf numFmtId="165" fontId="10" fillId="0" borderId="0" xfId="0" applyNumberFormat="1" applyFont="1" applyFill="1"/>
    <xf numFmtId="165" fontId="10" fillId="0" borderId="0" xfId="0" applyNumberFormat="1" applyFont="1" applyAlignment="1"/>
    <xf numFmtId="0" fontId="10" fillId="2" borderId="0" xfId="0" applyFont="1" applyFill="1"/>
    <xf numFmtId="0" fontId="10" fillId="0" borderId="0" xfId="0" applyFont="1"/>
    <xf numFmtId="165" fontId="10" fillId="0" borderId="0" xfId="0" applyNumberFormat="1" applyFont="1"/>
    <xf numFmtId="164" fontId="10" fillId="0" borderId="0" xfId="0" applyNumberFormat="1" applyFont="1" applyFill="1"/>
    <xf numFmtId="164" fontId="10" fillId="5" borderId="0" xfId="0" applyNumberFormat="1" applyFont="1" applyFill="1"/>
    <xf numFmtId="0" fontId="10" fillId="4" borderId="0" xfId="0" applyFont="1" applyFill="1"/>
    <xf numFmtId="164" fontId="10" fillId="4" borderId="0" xfId="0" applyNumberFormat="1" applyFont="1" applyFill="1" applyAlignment="1"/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horizontal="right" vertical="center"/>
    </xf>
    <xf numFmtId="0" fontId="10" fillId="0" borderId="6" xfId="0" applyFont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165" fontId="0" fillId="0" borderId="1" xfId="0" applyNumberFormat="1" applyBorder="1"/>
    <xf numFmtId="0" fontId="4" fillId="0" borderId="0" xfId="0" applyFont="1" applyAlignment="1"/>
    <xf numFmtId="0" fontId="10" fillId="0" borderId="0" xfId="0" applyFont="1" applyAlignment="1">
      <alignment horizontal="right"/>
    </xf>
    <xf numFmtId="165" fontId="0" fillId="2" borderId="1" xfId="0" applyNumberFormat="1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0" fontId="11" fillId="0" borderId="1" xfId="0" applyFont="1" applyBorder="1" applyAlignment="1">
      <alignment horizontal="right" vertical="center"/>
    </xf>
    <xf numFmtId="164" fontId="0" fillId="2" borderId="1" xfId="0" applyNumberFormat="1" applyFill="1" applyBorder="1"/>
    <xf numFmtId="0" fontId="0" fillId="4" borderId="1" xfId="0" applyFill="1" applyBorder="1"/>
    <xf numFmtId="164" fontId="0" fillId="3" borderId="1" xfId="0" applyNumberFormat="1" applyFill="1" applyBorder="1"/>
    <xf numFmtId="0" fontId="0" fillId="2" borderId="1" xfId="0" applyFill="1" applyBorder="1" applyAlignment="1">
      <alignment horizontal="right"/>
    </xf>
    <xf numFmtId="165" fontId="0" fillId="0" borderId="9" xfId="0" applyNumberFormat="1" applyBorder="1"/>
    <xf numFmtId="0" fontId="0" fillId="0" borderId="9" xfId="0" applyBorder="1"/>
    <xf numFmtId="165" fontId="0" fillId="0" borderId="0" xfId="0" applyNumberFormat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165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165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/>
  </sheetViews>
  <sheetFormatPr defaultRowHeight="12.75" x14ac:dyDescent="0.2"/>
  <cols>
    <col min="1" max="1" width="9.7109375" bestFit="1" customWidth="1"/>
  </cols>
  <sheetData>
    <row r="1" spans="1:2" x14ac:dyDescent="0.2">
      <c r="A1" t="s">
        <v>88</v>
      </c>
    </row>
    <row r="2" spans="1:2" x14ac:dyDescent="0.2">
      <c r="A2" s="1" t="s">
        <v>308</v>
      </c>
    </row>
    <row r="7" spans="1:2" x14ac:dyDescent="0.2">
      <c r="B7" t="s">
        <v>92</v>
      </c>
    </row>
    <row r="12" spans="1:2" x14ac:dyDescent="0.2">
      <c r="B12" t="s">
        <v>93</v>
      </c>
    </row>
    <row r="17" spans="1:14" x14ac:dyDescent="0.2">
      <c r="B17" s="63" t="s">
        <v>193</v>
      </c>
    </row>
    <row r="20" spans="1:14" x14ac:dyDescent="0.2">
      <c r="C20" s="12"/>
      <c r="D20" s="12"/>
      <c r="E20" s="12"/>
      <c r="F20" s="12"/>
      <c r="G20" s="12"/>
    </row>
    <row r="21" spans="1:14" x14ac:dyDescent="0.2">
      <c r="C21" s="12"/>
      <c r="D21" s="12"/>
      <c r="E21" s="12"/>
      <c r="F21" s="12"/>
      <c r="G21" s="12"/>
    </row>
    <row r="22" spans="1:14" x14ac:dyDescent="0.2">
      <c r="C22" s="12"/>
      <c r="D22" s="12"/>
      <c r="E22" s="12"/>
      <c r="F22" s="12"/>
      <c r="G22" s="12"/>
    </row>
    <row r="23" spans="1:14" x14ac:dyDescent="0.2">
      <c r="A23" t="s">
        <v>94</v>
      </c>
      <c r="C23" s="12"/>
      <c r="D23" s="12"/>
      <c r="E23" s="12"/>
      <c r="F23" s="12"/>
      <c r="G23" s="12"/>
    </row>
    <row r="24" spans="1:14" x14ac:dyDescent="0.2">
      <c r="A24" s="41">
        <v>42240</v>
      </c>
      <c r="C24" s="12"/>
      <c r="D24" s="12"/>
      <c r="E24" s="12"/>
      <c r="F24" s="12"/>
      <c r="G24" s="12"/>
    </row>
    <row r="26" spans="1:14" x14ac:dyDescent="0.2">
      <c r="D26" s="17"/>
    </row>
    <row r="28" spans="1:14" x14ac:dyDescent="0.2"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4.5703125" customWidth="1"/>
    <col min="3" max="3" width="16.5703125" customWidth="1"/>
    <col min="4" max="4" width="14" customWidth="1"/>
    <col min="5" max="5" width="22.5703125" customWidth="1"/>
    <col min="6" max="11" width="5.7109375" customWidth="1"/>
    <col min="12" max="12" width="6.7109375" customWidth="1"/>
    <col min="13" max="13" width="3.42578125" customWidth="1"/>
    <col min="14" max="19" width="5.7109375" customWidth="1"/>
    <col min="20" max="20" width="6.7109375" customWidth="1"/>
    <col min="21" max="21" width="3.140625" customWidth="1"/>
    <col min="22" max="27" width="5.7109375" customWidth="1"/>
    <col min="28" max="28" width="6.7109375" customWidth="1"/>
    <col min="29" max="29" width="3.140625" customWidth="1"/>
    <col min="30" max="33" width="8.7109375" customWidth="1"/>
    <col min="34" max="34" width="11.42578125" customWidth="1"/>
  </cols>
  <sheetData>
    <row r="1" spans="1:35" x14ac:dyDescent="0.2">
      <c r="A1" t="s">
        <v>88</v>
      </c>
      <c r="D1" t="s">
        <v>15</v>
      </c>
      <c r="E1" t="s">
        <v>287</v>
      </c>
      <c r="F1" t="s">
        <v>15</v>
      </c>
      <c r="H1" t="str">
        <f>E1</f>
        <v>Tristyn Lowe</v>
      </c>
      <c r="K1" s="147"/>
      <c r="L1" s="147"/>
      <c r="M1" s="22"/>
      <c r="N1" t="s">
        <v>16</v>
      </c>
      <c r="P1" t="str">
        <f>E2</f>
        <v>Chris Wicks</v>
      </c>
      <c r="S1" s="147"/>
      <c r="T1" s="147"/>
      <c r="U1" s="25"/>
      <c r="V1" t="s">
        <v>17</v>
      </c>
      <c r="X1" t="str">
        <f>E3</f>
        <v>Darryn Fedrick</v>
      </c>
      <c r="AA1" s="147"/>
      <c r="AB1" s="147"/>
      <c r="AC1" s="22"/>
      <c r="AH1" s="7">
        <f ca="1">NOW()</f>
        <v>42241.355208796296</v>
      </c>
    </row>
    <row r="2" spans="1:35" x14ac:dyDescent="0.2">
      <c r="A2" s="1" t="s">
        <v>89</v>
      </c>
      <c r="D2" t="s">
        <v>16</v>
      </c>
      <c r="E2" t="s">
        <v>288</v>
      </c>
      <c r="M2" s="22"/>
      <c r="U2" s="25"/>
      <c r="AC2" s="22"/>
      <c r="AH2" s="8">
        <f ca="1">NOW()</f>
        <v>42241.355208796296</v>
      </c>
    </row>
    <row r="3" spans="1:35" x14ac:dyDescent="0.2">
      <c r="A3" t="s">
        <v>64</v>
      </c>
      <c r="C3" t="s">
        <v>251</v>
      </c>
      <c r="D3" t="s">
        <v>17</v>
      </c>
      <c r="E3" t="s">
        <v>289</v>
      </c>
      <c r="M3" s="22"/>
      <c r="U3" s="25"/>
      <c r="AC3" s="22"/>
    </row>
    <row r="4" spans="1:35" x14ac:dyDescent="0.2">
      <c r="F4" s="2"/>
      <c r="G4" s="2"/>
      <c r="H4" s="2"/>
      <c r="I4" s="2"/>
      <c r="J4" s="2"/>
      <c r="K4" s="2"/>
      <c r="L4" s="2" t="s">
        <v>31</v>
      </c>
      <c r="M4" s="22"/>
      <c r="N4" s="2"/>
      <c r="O4" s="2"/>
      <c r="P4" s="2"/>
      <c r="Q4" s="2"/>
      <c r="R4" s="2"/>
      <c r="S4" s="2"/>
      <c r="T4" s="2" t="s">
        <v>31</v>
      </c>
      <c r="U4" s="22"/>
      <c r="V4" s="2"/>
      <c r="W4" s="2"/>
      <c r="X4" s="2"/>
      <c r="Y4" s="2"/>
      <c r="Z4" s="2"/>
      <c r="AA4" s="2"/>
      <c r="AB4" s="2" t="s">
        <v>31</v>
      </c>
      <c r="AC4" s="22"/>
      <c r="AD4" s="146" t="s">
        <v>18</v>
      </c>
      <c r="AE4" s="146"/>
      <c r="AF4" s="146"/>
      <c r="AG4" s="2" t="s">
        <v>22</v>
      </c>
    </row>
    <row r="5" spans="1:3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7" t="s">
        <v>11</v>
      </c>
      <c r="G5" s="2" t="s">
        <v>37</v>
      </c>
      <c r="H5" s="37" t="s">
        <v>86</v>
      </c>
      <c r="I5" s="37" t="s">
        <v>49</v>
      </c>
      <c r="J5" s="2" t="s">
        <v>2</v>
      </c>
      <c r="K5" s="2" t="s">
        <v>9</v>
      </c>
      <c r="L5" s="2" t="s">
        <v>14</v>
      </c>
      <c r="M5" s="23"/>
      <c r="N5" s="37" t="s">
        <v>11</v>
      </c>
      <c r="O5" s="32" t="s">
        <v>37</v>
      </c>
      <c r="P5" s="37" t="s">
        <v>86</v>
      </c>
      <c r="Q5" s="37" t="s">
        <v>49</v>
      </c>
      <c r="R5" s="32" t="s">
        <v>2</v>
      </c>
      <c r="S5" s="32" t="s">
        <v>9</v>
      </c>
      <c r="T5" s="2" t="s">
        <v>14</v>
      </c>
      <c r="U5" s="23"/>
      <c r="V5" s="37" t="s">
        <v>11</v>
      </c>
      <c r="W5" s="32" t="s">
        <v>37</v>
      </c>
      <c r="X5" s="37" t="s">
        <v>86</v>
      </c>
      <c r="Y5" s="37" t="s">
        <v>49</v>
      </c>
      <c r="Z5" s="32" t="s">
        <v>2</v>
      </c>
      <c r="AA5" s="32" t="s">
        <v>9</v>
      </c>
      <c r="AB5" s="2" t="s">
        <v>14</v>
      </c>
      <c r="AC5" s="23"/>
      <c r="AD5" s="2" t="s">
        <v>19</v>
      </c>
      <c r="AE5" s="2" t="s">
        <v>20</v>
      </c>
      <c r="AF5" s="2" t="s">
        <v>21</v>
      </c>
      <c r="AG5" s="2" t="s">
        <v>9</v>
      </c>
      <c r="AH5" s="2" t="s">
        <v>23</v>
      </c>
      <c r="AI5" s="119" t="s">
        <v>2</v>
      </c>
    </row>
    <row r="6" spans="1:35" x14ac:dyDescent="0.2">
      <c r="M6" s="22"/>
      <c r="U6" s="22"/>
      <c r="AC6" s="22"/>
    </row>
    <row r="7" spans="1:35" ht="14.25" x14ac:dyDescent="0.2">
      <c r="A7" s="84">
        <v>132</v>
      </c>
      <c r="B7" s="81" t="s">
        <v>110</v>
      </c>
      <c r="C7" s="148" t="s">
        <v>204</v>
      </c>
      <c r="D7" s="148" t="s">
        <v>227</v>
      </c>
      <c r="E7" s="81" t="s">
        <v>220</v>
      </c>
      <c r="F7" s="9"/>
      <c r="G7" s="10"/>
      <c r="H7" s="10"/>
      <c r="I7" s="10"/>
      <c r="J7" s="10"/>
      <c r="K7" s="11"/>
      <c r="L7" s="11"/>
      <c r="M7" s="22"/>
      <c r="N7" s="9"/>
      <c r="O7" s="10"/>
      <c r="P7" s="10"/>
      <c r="Q7" s="10"/>
      <c r="R7" s="10"/>
      <c r="S7" s="11"/>
      <c r="T7" s="11"/>
      <c r="U7" s="22"/>
      <c r="V7" s="9"/>
      <c r="W7" s="10"/>
      <c r="X7" s="10"/>
      <c r="Y7" s="10"/>
      <c r="Z7" s="10"/>
      <c r="AA7" s="11"/>
      <c r="AB7" s="11"/>
      <c r="AC7" s="22"/>
      <c r="AD7" s="11"/>
      <c r="AE7" s="11"/>
      <c r="AF7" s="11"/>
      <c r="AG7" s="11"/>
      <c r="AH7" s="9"/>
    </row>
    <row r="8" spans="1:35" ht="14.25" x14ac:dyDescent="0.2">
      <c r="A8" s="84">
        <v>107</v>
      </c>
      <c r="B8" s="81" t="s">
        <v>165</v>
      </c>
      <c r="C8" s="149"/>
      <c r="D8" s="149"/>
      <c r="E8" s="83" t="s">
        <v>223</v>
      </c>
      <c r="F8" s="20">
        <v>6.08</v>
      </c>
      <c r="G8" s="20">
        <v>8</v>
      </c>
      <c r="H8" s="34">
        <f>(F8*0.7)+(G8*0.3)</f>
        <v>6.6559999999999988</v>
      </c>
      <c r="I8" s="35">
        <v>6.4</v>
      </c>
      <c r="J8" s="20">
        <v>6.9</v>
      </c>
      <c r="K8" s="6">
        <f>(H8*0.5)+(I8*0.25)+(J8*0.25)</f>
        <v>6.6529999999999987</v>
      </c>
      <c r="L8" s="6">
        <f>K8</f>
        <v>6.6529999999999987</v>
      </c>
      <c r="M8" s="22"/>
      <c r="N8" s="20">
        <v>6.4</v>
      </c>
      <c r="O8" s="20">
        <v>7.2</v>
      </c>
      <c r="P8" s="34">
        <f>(N8*0.7)+(O8*0.3)</f>
        <v>6.64</v>
      </c>
      <c r="Q8" s="35">
        <v>6.2</v>
      </c>
      <c r="R8" s="20">
        <v>6.2</v>
      </c>
      <c r="S8" s="6">
        <f>(P8*0.5)+(Q8*0.25)+(R8*0.25)</f>
        <v>6.42</v>
      </c>
      <c r="T8" s="6">
        <f>S8</f>
        <v>6.42</v>
      </c>
      <c r="U8" s="22"/>
      <c r="V8" s="20">
        <v>5.875</v>
      </c>
      <c r="W8" s="20">
        <v>7.2</v>
      </c>
      <c r="X8" s="34">
        <f>(V8*0.7)+(W8*0.3)</f>
        <v>6.2725</v>
      </c>
      <c r="Y8" s="35">
        <v>5.6</v>
      </c>
      <c r="Z8" s="20">
        <v>6.2</v>
      </c>
      <c r="AA8" s="6">
        <f>(X8*0.5)+(Y8*0.25)+(Z8*0.25)</f>
        <v>6.0862499999999997</v>
      </c>
      <c r="AB8" s="6">
        <f>AA8</f>
        <v>6.0862499999999997</v>
      </c>
      <c r="AC8" s="22"/>
      <c r="AD8" s="6">
        <f>L8</f>
        <v>6.6529999999999987</v>
      </c>
      <c r="AE8" s="6">
        <f>T8</f>
        <v>6.42</v>
      </c>
      <c r="AF8" s="6">
        <f>AA8</f>
        <v>6.0862499999999997</v>
      </c>
      <c r="AG8" s="6">
        <f>AVERAGE(AD8:AF8)</f>
        <v>6.3864166666666664</v>
      </c>
      <c r="AH8">
        <v>1</v>
      </c>
      <c r="AI8" s="6">
        <f>(SUM(J8,R8,Z8))/3</f>
        <v>6.4333333333333336</v>
      </c>
    </row>
    <row r="11" spans="1:35" x14ac:dyDescent="0.2">
      <c r="B11" s="21"/>
    </row>
    <row r="13" spans="1:35" x14ac:dyDescent="0.2">
      <c r="B13" s="17"/>
    </row>
  </sheetData>
  <mergeCells count="6">
    <mergeCell ref="AD4:AF4"/>
    <mergeCell ref="K1:L1"/>
    <mergeCell ref="S1:T1"/>
    <mergeCell ref="AA1:AB1"/>
    <mergeCell ref="C7:C8"/>
    <mergeCell ref="D7:D8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8.140625" customWidth="1"/>
    <col min="3" max="3" width="21" customWidth="1"/>
    <col min="4" max="4" width="14.7109375" customWidth="1"/>
    <col min="5" max="5" width="22.71093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hidden="1" customWidth="1"/>
    <col min="16" max="16" width="6.7109375" hidden="1" customWidth="1"/>
    <col min="17" max="17" width="3.140625" hidden="1" customWidth="1"/>
    <col min="18" max="21" width="8.7109375" customWidth="1"/>
    <col min="22" max="22" width="11.42578125" customWidth="1"/>
  </cols>
  <sheetData>
    <row r="1" spans="1:22" x14ac:dyDescent="0.2">
      <c r="A1" t="s">
        <v>88</v>
      </c>
      <c r="D1" t="s">
        <v>15</v>
      </c>
      <c r="E1" t="s">
        <v>307</v>
      </c>
      <c r="F1" t="s">
        <v>15</v>
      </c>
      <c r="H1" s="3" t="str">
        <f>E1</f>
        <v>CW</v>
      </c>
      <c r="I1" s="22"/>
      <c r="J1" t="s">
        <v>16</v>
      </c>
      <c r="L1" s="3" t="str">
        <f>E2</f>
        <v>KL</v>
      </c>
      <c r="M1" s="25"/>
      <c r="N1" t="s">
        <v>17</v>
      </c>
      <c r="P1" s="3">
        <f>E3</f>
        <v>0</v>
      </c>
      <c r="Q1" s="22"/>
      <c r="V1" s="7">
        <f ca="1">NOW()</f>
        <v>42241.355208796296</v>
      </c>
    </row>
    <row r="2" spans="1:22" x14ac:dyDescent="0.2">
      <c r="A2" s="1" t="s">
        <v>89</v>
      </c>
      <c r="D2" t="s">
        <v>16</v>
      </c>
      <c r="E2" t="s">
        <v>297</v>
      </c>
      <c r="I2" s="22"/>
      <c r="M2" s="25"/>
      <c r="Q2" s="22"/>
      <c r="V2" s="8">
        <f ca="1">NOW()</f>
        <v>42241.355208796296</v>
      </c>
    </row>
    <row r="3" spans="1:22" x14ac:dyDescent="0.2">
      <c r="A3" s="21" t="s">
        <v>253</v>
      </c>
      <c r="C3" t="s">
        <v>252</v>
      </c>
      <c r="D3" t="s">
        <v>17</v>
      </c>
      <c r="I3" s="22"/>
      <c r="M3" s="25"/>
      <c r="Q3" s="22"/>
    </row>
    <row r="4" spans="1:22" x14ac:dyDescent="0.2">
      <c r="F4" s="2"/>
      <c r="G4" s="2"/>
      <c r="H4" s="2" t="s">
        <v>31</v>
      </c>
      <c r="I4" s="22"/>
      <c r="J4" s="2"/>
      <c r="K4" s="2"/>
      <c r="L4" s="2" t="s">
        <v>31</v>
      </c>
      <c r="M4" s="22"/>
      <c r="N4" s="2"/>
      <c r="O4" s="2"/>
      <c r="P4" s="2" t="s">
        <v>31</v>
      </c>
      <c r="Q4" s="22"/>
      <c r="R4" s="146" t="s">
        <v>18</v>
      </c>
      <c r="S4" s="146"/>
      <c r="T4" s="146"/>
      <c r="U4" s="2" t="s">
        <v>22</v>
      </c>
    </row>
    <row r="5" spans="1:22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7" t="s">
        <v>11</v>
      </c>
      <c r="G5" s="37" t="s">
        <v>49</v>
      </c>
      <c r="H5" s="2" t="s">
        <v>14</v>
      </c>
      <c r="I5" s="23"/>
      <c r="J5" s="37" t="s">
        <v>11</v>
      </c>
      <c r="K5" s="37" t="s">
        <v>49</v>
      </c>
      <c r="L5" s="2" t="s">
        <v>14</v>
      </c>
      <c r="M5" s="23"/>
      <c r="N5" s="37" t="s">
        <v>11</v>
      </c>
      <c r="O5" s="37" t="s">
        <v>49</v>
      </c>
      <c r="P5" s="2" t="s">
        <v>14</v>
      </c>
      <c r="Q5" s="23"/>
      <c r="R5" s="2" t="s">
        <v>19</v>
      </c>
      <c r="S5" s="2" t="s">
        <v>20</v>
      </c>
      <c r="T5" s="2" t="s">
        <v>21</v>
      </c>
      <c r="U5" s="2" t="s">
        <v>9</v>
      </c>
      <c r="V5" s="2" t="s">
        <v>23</v>
      </c>
    </row>
    <row r="6" spans="1:22" x14ac:dyDescent="0.2">
      <c r="I6" s="22"/>
      <c r="M6" s="22"/>
      <c r="Q6" s="22"/>
    </row>
    <row r="7" spans="1:22" ht="14.25" x14ac:dyDescent="0.2">
      <c r="A7" s="84">
        <v>67</v>
      </c>
      <c r="B7" s="81" t="s">
        <v>135</v>
      </c>
      <c r="C7" s="150" t="s">
        <v>210</v>
      </c>
      <c r="D7" s="150" t="s">
        <v>129</v>
      </c>
      <c r="E7" s="148" t="s">
        <v>88</v>
      </c>
      <c r="F7" s="9"/>
      <c r="G7" s="10"/>
      <c r="H7" s="11"/>
      <c r="I7" s="22"/>
      <c r="J7" s="9"/>
      <c r="K7" s="10"/>
      <c r="L7" s="11"/>
      <c r="M7" s="22"/>
      <c r="N7" s="9"/>
      <c r="O7" s="10"/>
      <c r="P7" s="11"/>
      <c r="Q7" s="22"/>
      <c r="R7" s="127"/>
      <c r="S7" s="127"/>
      <c r="T7" s="127"/>
      <c r="U7" s="127"/>
      <c r="V7" s="128"/>
    </row>
    <row r="8" spans="1:22" ht="14.25" x14ac:dyDescent="0.2">
      <c r="A8" s="84">
        <v>76</v>
      </c>
      <c r="B8" s="81" t="s">
        <v>130</v>
      </c>
      <c r="C8" s="150" t="s">
        <v>210</v>
      </c>
      <c r="D8" s="150" t="s">
        <v>129</v>
      </c>
      <c r="E8" s="149"/>
      <c r="F8" s="20">
        <v>7.5</v>
      </c>
      <c r="G8" s="20">
        <v>7.3</v>
      </c>
      <c r="H8" s="6">
        <f>(F8*0.75)+(G8*0.25)</f>
        <v>7.45</v>
      </c>
      <c r="I8" s="22"/>
      <c r="J8" s="20">
        <v>8.4</v>
      </c>
      <c r="K8" s="20">
        <v>8</v>
      </c>
      <c r="L8" s="6">
        <f>(J8*0.25)+(K8*0.75)</f>
        <v>8.1</v>
      </c>
      <c r="M8" s="22"/>
      <c r="N8" s="20"/>
      <c r="O8" s="20"/>
      <c r="P8" s="6">
        <f>(N8*0.25)+(O8*0.75)</f>
        <v>0</v>
      </c>
      <c r="Q8" s="22"/>
      <c r="R8" s="124">
        <f>H8</f>
        <v>7.45</v>
      </c>
      <c r="S8" s="124">
        <f>L8</f>
        <v>8.1</v>
      </c>
      <c r="T8" s="124"/>
      <c r="U8" s="124">
        <f>AVERAGE(R8:T8)</f>
        <v>7.7750000000000004</v>
      </c>
      <c r="V8" s="81">
        <v>1</v>
      </c>
    </row>
    <row r="9" spans="1:22" ht="14.25" x14ac:dyDescent="0.2">
      <c r="A9" s="84">
        <v>88</v>
      </c>
      <c r="B9" s="81" t="s">
        <v>181</v>
      </c>
      <c r="C9" s="150" t="s">
        <v>208</v>
      </c>
      <c r="D9" s="150" t="s">
        <v>230</v>
      </c>
      <c r="E9" s="81" t="s">
        <v>231</v>
      </c>
      <c r="F9" s="9"/>
      <c r="G9" s="10"/>
      <c r="H9" s="11"/>
      <c r="I9" s="22"/>
      <c r="J9" s="9"/>
      <c r="K9" s="10"/>
      <c r="L9" s="11"/>
      <c r="M9" s="22"/>
      <c r="N9" s="9"/>
      <c r="O9" s="10"/>
      <c r="P9" s="11"/>
      <c r="Q9" s="22"/>
      <c r="R9" s="127"/>
      <c r="S9" s="127"/>
      <c r="T9" s="127"/>
      <c r="U9" s="127"/>
      <c r="V9" s="128"/>
    </row>
    <row r="10" spans="1:22" ht="14.25" x14ac:dyDescent="0.2">
      <c r="A10" s="84">
        <v>72</v>
      </c>
      <c r="B10" s="81" t="s">
        <v>132</v>
      </c>
      <c r="C10" s="150"/>
      <c r="D10" s="150"/>
      <c r="E10" s="81" t="s">
        <v>88</v>
      </c>
      <c r="F10" s="20">
        <v>7.2</v>
      </c>
      <c r="G10" s="20">
        <v>6.8</v>
      </c>
      <c r="H10" s="6">
        <f>(F10*0.75)+(G10*0.25)</f>
        <v>7.1000000000000005</v>
      </c>
      <c r="I10" s="22"/>
      <c r="J10" s="20">
        <v>7.5</v>
      </c>
      <c r="K10" s="20">
        <v>8</v>
      </c>
      <c r="L10" s="6">
        <f>(J10*0.25)+(K10*0.75)</f>
        <v>7.875</v>
      </c>
      <c r="M10" s="22"/>
      <c r="N10" s="20"/>
      <c r="O10" s="20"/>
      <c r="P10" s="6">
        <f>(N10*0.25)+(O10*0.75)</f>
        <v>0</v>
      </c>
      <c r="Q10" s="22"/>
      <c r="R10" s="124">
        <f>H10</f>
        <v>7.1000000000000005</v>
      </c>
      <c r="S10" s="124">
        <f>L10</f>
        <v>7.875</v>
      </c>
      <c r="T10" s="124"/>
      <c r="U10" s="124">
        <f>AVERAGE(R10:T10)</f>
        <v>7.4875000000000007</v>
      </c>
      <c r="V10" s="81">
        <v>2</v>
      </c>
    </row>
    <row r="11" spans="1:22" ht="14.25" x14ac:dyDescent="0.2">
      <c r="A11" s="85">
        <v>69</v>
      </c>
      <c r="B11" s="81" t="s">
        <v>191</v>
      </c>
      <c r="C11" s="150" t="s">
        <v>209</v>
      </c>
      <c r="D11" s="150" t="s">
        <v>225</v>
      </c>
      <c r="E11" s="152" t="s">
        <v>88</v>
      </c>
      <c r="F11" s="9"/>
      <c r="G11" s="10"/>
      <c r="H11" s="11"/>
      <c r="I11" s="22"/>
      <c r="J11" s="9"/>
      <c r="K11" s="10"/>
      <c r="L11" s="11"/>
      <c r="M11" s="22"/>
      <c r="N11" s="9"/>
      <c r="O11" s="10"/>
      <c r="P11" s="11"/>
      <c r="Q11" s="22"/>
      <c r="R11" s="127"/>
      <c r="S11" s="127"/>
      <c r="T11" s="127"/>
      <c r="U11" s="127"/>
      <c r="V11" s="128"/>
    </row>
    <row r="12" spans="1:22" ht="14.25" x14ac:dyDescent="0.2">
      <c r="A12" s="85">
        <v>70</v>
      </c>
      <c r="B12" s="83" t="s">
        <v>259</v>
      </c>
      <c r="C12" s="150" t="s">
        <v>260</v>
      </c>
      <c r="D12" s="150" t="s">
        <v>225</v>
      </c>
      <c r="E12" s="153" t="s">
        <v>88</v>
      </c>
      <c r="F12" s="20">
        <v>7</v>
      </c>
      <c r="G12" s="20">
        <v>4.8</v>
      </c>
      <c r="H12" s="6">
        <f>(F12*0.75)+(G12*0.25)</f>
        <v>6.45</v>
      </c>
      <c r="I12" s="22"/>
      <c r="J12" s="20">
        <v>8</v>
      </c>
      <c r="K12" s="20">
        <v>5.9</v>
      </c>
      <c r="L12" s="6">
        <f>(J12*0.25)+(K12*0.75)</f>
        <v>6.4250000000000007</v>
      </c>
      <c r="M12" s="22"/>
      <c r="N12" s="20"/>
      <c r="O12" s="20"/>
      <c r="P12" s="6">
        <f>(N12*0.25)+(O12*0.75)</f>
        <v>0</v>
      </c>
      <c r="Q12" s="22"/>
      <c r="R12" s="124">
        <f>H12</f>
        <v>6.45</v>
      </c>
      <c r="S12" s="124">
        <f>L12</f>
        <v>6.4250000000000007</v>
      </c>
      <c r="T12" s="124"/>
      <c r="U12" s="124">
        <f>AVERAGE(R12:T12)</f>
        <v>6.4375</v>
      </c>
      <c r="V12" s="81">
        <v>3</v>
      </c>
    </row>
    <row r="13" spans="1:22" ht="14.25" x14ac:dyDescent="0.2">
      <c r="A13" s="84">
        <v>129</v>
      </c>
      <c r="B13" s="81" t="s">
        <v>114</v>
      </c>
      <c r="C13" s="150" t="s">
        <v>198</v>
      </c>
      <c r="D13" s="150" t="s">
        <v>213</v>
      </c>
      <c r="E13" s="151" t="s">
        <v>224</v>
      </c>
      <c r="F13" s="9"/>
      <c r="G13" s="10"/>
      <c r="H13" s="11"/>
      <c r="I13" s="22"/>
      <c r="J13" s="9"/>
      <c r="K13" s="10"/>
      <c r="L13" s="11"/>
      <c r="M13" s="22"/>
      <c r="N13" s="9"/>
      <c r="O13" s="10"/>
      <c r="P13" s="11"/>
      <c r="Q13" s="22"/>
      <c r="R13" s="127"/>
      <c r="S13" s="127"/>
      <c r="T13" s="127"/>
      <c r="U13" s="127"/>
      <c r="V13" s="128"/>
    </row>
    <row r="14" spans="1:22" ht="14.25" x14ac:dyDescent="0.2">
      <c r="A14" s="84">
        <v>121</v>
      </c>
      <c r="B14" s="81" t="s">
        <v>115</v>
      </c>
      <c r="C14" s="150" t="s">
        <v>198</v>
      </c>
      <c r="D14" s="150" t="s">
        <v>213</v>
      </c>
      <c r="E14" s="149" t="s">
        <v>256</v>
      </c>
      <c r="F14" s="20">
        <v>6.9</v>
      </c>
      <c r="G14" s="20">
        <v>5.3</v>
      </c>
      <c r="H14" s="6">
        <f>(F14*0.75)+(G14*0.25)</f>
        <v>6.5000000000000009</v>
      </c>
      <c r="I14" s="22"/>
      <c r="J14" s="20">
        <v>5.6</v>
      </c>
      <c r="K14" s="20">
        <v>6.1</v>
      </c>
      <c r="L14" s="6">
        <f>(J14*0.25)+(K14*0.75)</f>
        <v>5.9749999999999996</v>
      </c>
      <c r="M14" s="22"/>
      <c r="N14" s="20"/>
      <c r="O14" s="20"/>
      <c r="P14" s="6">
        <f>(N14*0.25)+(O14*0.75)</f>
        <v>0</v>
      </c>
      <c r="Q14" s="22"/>
      <c r="R14" s="124">
        <f>H14</f>
        <v>6.5000000000000009</v>
      </c>
      <c r="S14" s="124">
        <f>L14</f>
        <v>5.9749999999999996</v>
      </c>
      <c r="T14" s="124"/>
      <c r="U14" s="124">
        <f>AVERAGE(R14:T14)</f>
        <v>6.2375000000000007</v>
      </c>
      <c r="V14" s="81">
        <v>4</v>
      </c>
    </row>
    <row r="15" spans="1:22" ht="14.25" x14ac:dyDescent="0.2">
      <c r="A15" s="85">
        <v>141</v>
      </c>
      <c r="B15" s="81" t="s">
        <v>101</v>
      </c>
      <c r="C15" s="150" t="s">
        <v>195</v>
      </c>
      <c r="D15" s="150" t="s">
        <v>244</v>
      </c>
      <c r="E15" s="148" t="s">
        <v>228</v>
      </c>
      <c r="F15" s="9"/>
      <c r="G15" s="10"/>
      <c r="H15" s="11"/>
      <c r="I15" s="22"/>
      <c r="J15" s="9"/>
      <c r="K15" s="10"/>
      <c r="L15" s="11"/>
      <c r="M15" s="22"/>
      <c r="N15" s="9"/>
      <c r="O15" s="10"/>
      <c r="P15" s="11"/>
      <c r="Q15" s="22"/>
      <c r="R15" s="127"/>
      <c r="S15" s="127"/>
      <c r="T15" s="127"/>
      <c r="U15" s="127"/>
      <c r="V15" s="128"/>
    </row>
    <row r="16" spans="1:22" ht="14.25" x14ac:dyDescent="0.2">
      <c r="A16" s="85">
        <v>146</v>
      </c>
      <c r="B16" s="81" t="s">
        <v>100</v>
      </c>
      <c r="C16" s="150" t="s">
        <v>195</v>
      </c>
      <c r="D16" s="150" t="s">
        <v>244</v>
      </c>
      <c r="E16" s="149" t="s">
        <v>228</v>
      </c>
      <c r="F16" s="20">
        <v>6.4</v>
      </c>
      <c r="G16" s="20">
        <v>6.2</v>
      </c>
      <c r="H16" s="6">
        <f>(F16*0.75)+(G16*0.25)</f>
        <v>6.3500000000000005</v>
      </c>
      <c r="I16" s="22"/>
      <c r="J16" s="20">
        <v>7.7</v>
      </c>
      <c r="K16" s="20">
        <v>5.5</v>
      </c>
      <c r="L16" s="6">
        <f>(J16*0.25)+(K16*0.75)</f>
        <v>6.05</v>
      </c>
      <c r="M16" s="22"/>
      <c r="N16" s="20"/>
      <c r="O16" s="20"/>
      <c r="P16" s="6">
        <f>(N16*0.25)+(O16*0.75)</f>
        <v>0</v>
      </c>
      <c r="Q16" s="22"/>
      <c r="R16" s="124">
        <f>H16</f>
        <v>6.3500000000000005</v>
      </c>
      <c r="S16" s="124">
        <f>L16</f>
        <v>6.05</v>
      </c>
      <c r="T16" s="124"/>
      <c r="U16" s="124">
        <f>AVERAGE(R16:T16)</f>
        <v>6.2</v>
      </c>
      <c r="V16" s="81">
        <v>5</v>
      </c>
    </row>
    <row r="17" spans="1:22" ht="14.25" x14ac:dyDescent="0.2">
      <c r="A17" s="84">
        <v>127</v>
      </c>
      <c r="B17" s="81" t="s">
        <v>150</v>
      </c>
      <c r="C17" s="150" t="s">
        <v>200</v>
      </c>
      <c r="D17" s="150" t="s">
        <v>214</v>
      </c>
      <c r="E17" s="151" t="s">
        <v>224</v>
      </c>
      <c r="F17" s="9"/>
      <c r="G17" s="10"/>
      <c r="H17" s="11"/>
      <c r="I17" s="22"/>
      <c r="J17" s="9"/>
      <c r="K17" s="10"/>
      <c r="L17" s="11"/>
      <c r="M17" s="22"/>
      <c r="N17" s="9"/>
      <c r="O17" s="10"/>
      <c r="P17" s="11"/>
      <c r="Q17" s="22"/>
      <c r="R17" s="127"/>
      <c r="S17" s="127"/>
      <c r="T17" s="127"/>
      <c r="U17" s="127"/>
      <c r="V17" s="128"/>
    </row>
    <row r="18" spans="1:22" ht="14.25" x14ac:dyDescent="0.2">
      <c r="A18" s="84">
        <v>126</v>
      </c>
      <c r="B18" s="81" t="s">
        <v>151</v>
      </c>
      <c r="C18" s="150" t="s">
        <v>200</v>
      </c>
      <c r="D18" s="150" t="s">
        <v>214</v>
      </c>
      <c r="E18" s="149"/>
      <c r="F18" s="20">
        <v>6.4</v>
      </c>
      <c r="G18" s="20">
        <v>5.2</v>
      </c>
      <c r="H18" s="6">
        <f>(F18*0.75)+(G18*0.25)</f>
        <v>6.1000000000000005</v>
      </c>
      <c r="I18" s="22"/>
      <c r="J18" s="20">
        <v>6.6</v>
      </c>
      <c r="K18" s="20">
        <v>5.7</v>
      </c>
      <c r="L18" s="6">
        <f>(J18*0.25)+(K18*0.75)</f>
        <v>5.9250000000000007</v>
      </c>
      <c r="M18" s="22"/>
      <c r="N18" s="20"/>
      <c r="O18" s="20"/>
      <c r="P18" s="6">
        <f>(N18*0.25)+(O18*0.75)</f>
        <v>0</v>
      </c>
      <c r="Q18" s="22"/>
      <c r="R18" s="124">
        <f>H18</f>
        <v>6.1000000000000005</v>
      </c>
      <c r="S18" s="124">
        <f>L18</f>
        <v>5.9250000000000007</v>
      </c>
      <c r="T18" s="124"/>
      <c r="U18" s="124">
        <f>AVERAGE(R18:T18)</f>
        <v>6.0125000000000011</v>
      </c>
      <c r="V18" s="81">
        <v>6</v>
      </c>
    </row>
    <row r="19" spans="1:22" ht="14.25" x14ac:dyDescent="0.2">
      <c r="A19" s="84">
        <v>79</v>
      </c>
      <c r="B19" s="88" t="s">
        <v>131</v>
      </c>
      <c r="C19" s="154" t="s">
        <v>209</v>
      </c>
      <c r="D19" s="154" t="s">
        <v>258</v>
      </c>
      <c r="E19" s="155" t="s">
        <v>88</v>
      </c>
      <c r="F19" s="9"/>
      <c r="G19" s="10"/>
      <c r="H19" s="11"/>
      <c r="I19" s="22"/>
      <c r="J19" s="9"/>
      <c r="K19" s="10"/>
      <c r="L19" s="11"/>
      <c r="M19" s="22"/>
      <c r="N19" s="9"/>
      <c r="O19" s="10"/>
      <c r="P19" s="11"/>
      <c r="Q19" s="22"/>
      <c r="R19" s="127"/>
      <c r="S19" s="127"/>
      <c r="T19" s="127"/>
      <c r="U19" s="127"/>
      <c r="V19" s="128"/>
    </row>
    <row r="20" spans="1:22" ht="14.25" x14ac:dyDescent="0.2">
      <c r="A20" s="84">
        <v>77</v>
      </c>
      <c r="B20" s="88" t="s">
        <v>127</v>
      </c>
      <c r="C20" s="155"/>
      <c r="D20" s="155"/>
      <c r="E20" s="155"/>
      <c r="F20" s="20">
        <v>6.4</v>
      </c>
      <c r="G20" s="20">
        <v>4.2</v>
      </c>
      <c r="H20" s="6">
        <f>(F20*0.75)+(G20*0.25)</f>
        <v>5.8500000000000005</v>
      </c>
      <c r="I20" s="22"/>
      <c r="J20" s="20">
        <v>7.9</v>
      </c>
      <c r="K20" s="20">
        <v>5.5</v>
      </c>
      <c r="L20" s="6">
        <f>(J20*0.25)+(K20*0.75)</f>
        <v>6.1</v>
      </c>
      <c r="M20" s="22"/>
      <c r="N20" s="20"/>
      <c r="O20" s="20"/>
      <c r="P20" s="6">
        <f>(N20*0.25)+(O20*0.75)</f>
        <v>0</v>
      </c>
      <c r="Q20" s="22"/>
      <c r="R20" s="124">
        <f>H20</f>
        <v>5.8500000000000005</v>
      </c>
      <c r="S20" s="124">
        <f>L20</f>
        <v>6.1</v>
      </c>
      <c r="T20" s="124"/>
      <c r="U20" s="124">
        <f>AVERAGE(R20:T20)</f>
        <v>5.9749999999999996</v>
      </c>
      <c r="V20" s="81"/>
    </row>
    <row r="21" spans="1:22" ht="14.25" x14ac:dyDescent="0.2">
      <c r="A21" s="85">
        <v>74</v>
      </c>
      <c r="B21" s="81" t="s">
        <v>134</v>
      </c>
      <c r="C21" s="150" t="s">
        <v>209</v>
      </c>
      <c r="D21" s="150" t="s">
        <v>217</v>
      </c>
      <c r="E21" s="148" t="s">
        <v>88</v>
      </c>
      <c r="F21" s="9"/>
      <c r="G21" s="10"/>
      <c r="H21" s="11"/>
      <c r="I21" s="22"/>
      <c r="J21" s="9"/>
      <c r="K21" s="10"/>
      <c r="L21" s="11"/>
      <c r="M21" s="22"/>
      <c r="N21" s="9"/>
      <c r="O21" s="10"/>
      <c r="P21" s="11"/>
      <c r="Q21" s="22"/>
      <c r="R21" s="127"/>
      <c r="S21" s="127"/>
      <c r="T21" s="127"/>
      <c r="U21" s="127"/>
      <c r="V21" s="128"/>
    </row>
    <row r="22" spans="1:22" ht="14.25" x14ac:dyDescent="0.2">
      <c r="A22" s="85">
        <v>73</v>
      </c>
      <c r="B22" s="81" t="s">
        <v>129</v>
      </c>
      <c r="C22" s="150" t="s">
        <v>209</v>
      </c>
      <c r="D22" s="150" t="s">
        <v>225</v>
      </c>
      <c r="E22" s="149" t="s">
        <v>88</v>
      </c>
      <c r="F22" s="20">
        <v>6.9</v>
      </c>
      <c r="G22" s="20">
        <v>4.7</v>
      </c>
      <c r="H22" s="6">
        <f>(F22*0.75)+(G22*0.25)</f>
        <v>6.3500000000000005</v>
      </c>
      <c r="I22" s="22"/>
      <c r="J22" s="20">
        <v>6.3</v>
      </c>
      <c r="K22" s="20">
        <v>5.3</v>
      </c>
      <c r="L22" s="6">
        <f>(J22*0.25)+(K22*0.75)</f>
        <v>5.55</v>
      </c>
      <c r="M22" s="22"/>
      <c r="N22" s="20"/>
      <c r="O22" s="20"/>
      <c r="P22" s="6">
        <f>(N22*0.25)+(O22*0.75)</f>
        <v>0</v>
      </c>
      <c r="Q22" s="22"/>
      <c r="R22" s="124">
        <f>H22</f>
        <v>6.3500000000000005</v>
      </c>
      <c r="S22" s="124">
        <f>L22</f>
        <v>5.55</v>
      </c>
      <c r="T22" s="124"/>
      <c r="U22" s="124">
        <f>AVERAGE(R22:T22)</f>
        <v>5.95</v>
      </c>
      <c r="V22" s="81"/>
    </row>
    <row r="23" spans="1:22" ht="14.25" x14ac:dyDescent="0.2">
      <c r="A23" s="85">
        <v>87</v>
      </c>
      <c r="B23" s="83" t="s">
        <v>295</v>
      </c>
      <c r="C23" s="150" t="s">
        <v>194</v>
      </c>
      <c r="D23" s="150" t="s">
        <v>239</v>
      </c>
      <c r="E23" s="81" t="s">
        <v>231</v>
      </c>
      <c r="F23" s="9"/>
      <c r="G23" s="10"/>
      <c r="H23" s="11"/>
      <c r="I23" s="22"/>
      <c r="J23" s="9"/>
      <c r="K23" s="10"/>
      <c r="L23" s="11"/>
      <c r="M23" s="22"/>
      <c r="N23" s="9"/>
      <c r="O23" s="10"/>
      <c r="P23" s="11"/>
      <c r="Q23" s="22"/>
      <c r="R23" s="127"/>
      <c r="S23" s="127"/>
      <c r="T23" s="127"/>
      <c r="U23" s="127"/>
      <c r="V23" s="128"/>
    </row>
    <row r="24" spans="1:22" ht="14.25" x14ac:dyDescent="0.2">
      <c r="A24" s="85">
        <v>145</v>
      </c>
      <c r="B24" s="81" t="s">
        <v>102</v>
      </c>
      <c r="C24" s="150" t="s">
        <v>194</v>
      </c>
      <c r="D24" s="150" t="s">
        <v>239</v>
      </c>
      <c r="E24" s="81" t="s">
        <v>228</v>
      </c>
      <c r="F24" s="20">
        <v>5.8</v>
      </c>
      <c r="G24" s="20">
        <v>4.5999999999999996</v>
      </c>
      <c r="H24" s="6">
        <f>(F24*0.75)+(G24*0.25)</f>
        <v>5.5</v>
      </c>
      <c r="I24" s="22"/>
      <c r="J24" s="20">
        <v>7</v>
      </c>
      <c r="K24" s="20">
        <v>5.3</v>
      </c>
      <c r="L24" s="6">
        <f>(J24*0.25)+(K24*0.75)</f>
        <v>5.7249999999999996</v>
      </c>
      <c r="M24" s="22"/>
      <c r="N24" s="20"/>
      <c r="O24" s="20"/>
      <c r="P24" s="6">
        <f>(N24*0.25)+(O24*0.75)</f>
        <v>0</v>
      </c>
      <c r="Q24" s="22"/>
      <c r="R24" s="124">
        <f>H24</f>
        <v>5.5</v>
      </c>
      <c r="S24" s="124">
        <f>L24</f>
        <v>5.7249999999999996</v>
      </c>
      <c r="T24" s="124"/>
      <c r="U24" s="124">
        <f>AVERAGE(R24:T24)</f>
        <v>5.6124999999999998</v>
      </c>
      <c r="V24" s="81"/>
    </row>
    <row r="37" spans="2:2" x14ac:dyDescent="0.2">
      <c r="B37" s="21" t="s">
        <v>87</v>
      </c>
    </row>
    <row r="39" spans="2:2" x14ac:dyDescent="0.2">
      <c r="B39" s="17" t="s">
        <v>25</v>
      </c>
    </row>
  </sheetData>
  <mergeCells count="26">
    <mergeCell ref="C23:C24"/>
    <mergeCell ref="D23:D24"/>
    <mergeCell ref="C15:C16"/>
    <mergeCell ref="D15:D16"/>
    <mergeCell ref="E15:E16"/>
    <mergeCell ref="C21:C22"/>
    <mergeCell ref="D21:D22"/>
    <mergeCell ref="E21:E22"/>
    <mergeCell ref="C19:C20"/>
    <mergeCell ref="D19:D20"/>
    <mergeCell ref="E19:E20"/>
    <mergeCell ref="R4:T4"/>
    <mergeCell ref="C9:C10"/>
    <mergeCell ref="D9:D10"/>
    <mergeCell ref="C17:C18"/>
    <mergeCell ref="D17:D18"/>
    <mergeCell ref="E17:E18"/>
    <mergeCell ref="C13:C14"/>
    <mergeCell ref="D13:D14"/>
    <mergeCell ref="E13:E14"/>
    <mergeCell ref="C7:C8"/>
    <mergeCell ref="D7:D8"/>
    <mergeCell ref="E7:E8"/>
    <mergeCell ref="C11:C12"/>
    <mergeCell ref="D11:D12"/>
    <mergeCell ref="E11:E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3.42578125" customWidth="1"/>
    <col min="3" max="3" width="26" customWidth="1"/>
    <col min="4" max="4" width="15.140625" customWidth="1"/>
    <col min="5" max="5" width="23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hidden="1" customWidth="1"/>
    <col min="16" max="16" width="6.7109375" hidden="1" customWidth="1"/>
    <col min="17" max="17" width="3.140625" hidden="1" customWidth="1"/>
    <col min="18" max="21" width="8.7109375" customWidth="1"/>
    <col min="22" max="22" width="11.42578125" customWidth="1"/>
  </cols>
  <sheetData>
    <row r="1" spans="1:22" x14ac:dyDescent="0.2">
      <c r="A1" t="s">
        <v>88</v>
      </c>
      <c r="D1" t="s">
        <v>15</v>
      </c>
      <c r="E1" t="s">
        <v>307</v>
      </c>
      <c r="F1" t="s">
        <v>15</v>
      </c>
      <c r="H1" s="78" t="str">
        <f>E1</f>
        <v>CW</v>
      </c>
      <c r="I1" s="22"/>
      <c r="J1" t="s">
        <v>16</v>
      </c>
      <c r="L1" s="78" t="str">
        <f>E2</f>
        <v>KL</v>
      </c>
      <c r="M1" s="25"/>
      <c r="N1" t="s">
        <v>17</v>
      </c>
      <c r="P1" s="78">
        <f>E3</f>
        <v>0</v>
      </c>
      <c r="Q1" s="22"/>
      <c r="V1" s="7">
        <f ca="1">NOW()</f>
        <v>42241.355208796296</v>
      </c>
    </row>
    <row r="2" spans="1:22" x14ac:dyDescent="0.2">
      <c r="A2" s="1" t="s">
        <v>89</v>
      </c>
      <c r="D2" t="s">
        <v>16</v>
      </c>
      <c r="E2" t="s">
        <v>297</v>
      </c>
      <c r="I2" s="22"/>
      <c r="M2" s="25"/>
      <c r="Q2" s="22"/>
      <c r="V2" s="8">
        <f ca="1">NOW()</f>
        <v>42241.355208796296</v>
      </c>
    </row>
    <row r="3" spans="1:22" x14ac:dyDescent="0.2">
      <c r="A3" s="21" t="s">
        <v>255</v>
      </c>
      <c r="C3" t="s">
        <v>254</v>
      </c>
      <c r="D3" t="s">
        <v>17</v>
      </c>
      <c r="I3" s="22"/>
      <c r="M3" s="25"/>
      <c r="Q3" s="22"/>
    </row>
    <row r="4" spans="1:22" x14ac:dyDescent="0.2">
      <c r="F4" s="79"/>
      <c r="G4" s="79"/>
      <c r="H4" s="79" t="s">
        <v>31</v>
      </c>
      <c r="I4" s="22"/>
      <c r="J4" s="79"/>
      <c r="K4" s="79"/>
      <c r="L4" s="79" t="s">
        <v>31</v>
      </c>
      <c r="M4" s="22"/>
      <c r="N4" s="79"/>
      <c r="O4" s="79"/>
      <c r="P4" s="79" t="s">
        <v>31</v>
      </c>
      <c r="Q4" s="22"/>
      <c r="R4" s="146" t="s">
        <v>18</v>
      </c>
      <c r="S4" s="146"/>
      <c r="T4" s="146"/>
      <c r="U4" s="79" t="s">
        <v>22</v>
      </c>
    </row>
    <row r="5" spans="1:22" s="79" customFormat="1" x14ac:dyDescent="0.2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37" t="s">
        <v>11</v>
      </c>
      <c r="G5" s="37" t="s">
        <v>49</v>
      </c>
      <c r="H5" s="79" t="s">
        <v>14</v>
      </c>
      <c r="I5" s="23"/>
      <c r="J5" s="37" t="s">
        <v>11</v>
      </c>
      <c r="K5" s="37" t="s">
        <v>49</v>
      </c>
      <c r="L5" s="79" t="s">
        <v>14</v>
      </c>
      <c r="M5" s="23"/>
      <c r="N5" s="37" t="s">
        <v>11</v>
      </c>
      <c r="O5" s="37" t="s">
        <v>49</v>
      </c>
      <c r="P5" s="79" t="s">
        <v>14</v>
      </c>
      <c r="Q5" s="23"/>
      <c r="R5" s="79" t="s">
        <v>19</v>
      </c>
      <c r="S5" s="79" t="s">
        <v>20</v>
      </c>
      <c r="T5" s="79" t="s">
        <v>21</v>
      </c>
      <c r="U5" s="79" t="s">
        <v>9</v>
      </c>
      <c r="V5" s="79" t="s">
        <v>23</v>
      </c>
    </row>
    <row r="6" spans="1:22" x14ac:dyDescent="0.2">
      <c r="I6" s="22"/>
      <c r="M6" s="22"/>
      <c r="Q6" s="22"/>
    </row>
    <row r="7" spans="1:22" ht="14.25" x14ac:dyDescent="0.2">
      <c r="A7" s="85">
        <v>109</v>
      </c>
      <c r="B7" s="81" t="s">
        <v>118</v>
      </c>
      <c r="C7" s="150" t="s">
        <v>203</v>
      </c>
      <c r="D7" s="150" t="s">
        <v>211</v>
      </c>
      <c r="E7" s="150" t="s">
        <v>212</v>
      </c>
      <c r="F7" s="128"/>
      <c r="G7" s="131"/>
      <c r="H7" s="127"/>
      <c r="I7" s="132"/>
      <c r="J7" s="128"/>
      <c r="K7" s="131"/>
      <c r="L7" s="127"/>
      <c r="M7" s="132"/>
      <c r="N7" s="128"/>
      <c r="O7" s="131"/>
      <c r="P7" s="127"/>
      <c r="Q7" s="132"/>
      <c r="R7" s="127"/>
      <c r="S7" s="127"/>
      <c r="T7" s="127"/>
      <c r="U7" s="127"/>
      <c r="V7" s="128"/>
    </row>
    <row r="8" spans="1:22" ht="14.25" x14ac:dyDescent="0.2">
      <c r="A8" s="85">
        <v>116</v>
      </c>
      <c r="B8" s="81" t="s">
        <v>119</v>
      </c>
      <c r="C8" s="150" t="s">
        <v>203</v>
      </c>
      <c r="D8" s="150" t="s">
        <v>264</v>
      </c>
      <c r="E8" s="150" t="s">
        <v>212</v>
      </c>
      <c r="F8" s="133">
        <v>7.3</v>
      </c>
      <c r="G8" s="133">
        <v>5.5</v>
      </c>
      <c r="H8" s="124">
        <f>(F8*0.75)+(G8*0.25)</f>
        <v>6.85</v>
      </c>
      <c r="I8" s="132"/>
      <c r="J8" s="133">
        <v>7.4</v>
      </c>
      <c r="K8" s="133">
        <v>6.5</v>
      </c>
      <c r="L8" s="124">
        <f>(J8*0.25)+(K8*0.75)</f>
        <v>6.7249999999999996</v>
      </c>
      <c r="M8" s="132"/>
      <c r="N8" s="133"/>
      <c r="O8" s="133"/>
      <c r="P8" s="124">
        <f>(N8*0.25)+(O8*0.75)</f>
        <v>0</v>
      </c>
      <c r="Q8" s="132"/>
      <c r="R8" s="124">
        <f>H8</f>
        <v>6.85</v>
      </c>
      <c r="S8" s="124">
        <f>L8</f>
        <v>6.7249999999999996</v>
      </c>
      <c r="T8" s="124"/>
      <c r="U8" s="124">
        <f>AVERAGE(R8:T8)</f>
        <v>6.7874999999999996</v>
      </c>
      <c r="V8" s="81">
        <v>1</v>
      </c>
    </row>
    <row r="9" spans="1:22" ht="14.25" x14ac:dyDescent="0.2">
      <c r="A9" s="85">
        <v>142</v>
      </c>
      <c r="B9" s="88" t="s">
        <v>143</v>
      </c>
      <c r="C9" s="158" t="s">
        <v>195</v>
      </c>
      <c r="D9" s="158" t="s">
        <v>244</v>
      </c>
      <c r="E9" s="158" t="s">
        <v>228</v>
      </c>
      <c r="F9" s="128"/>
      <c r="G9" s="131"/>
      <c r="H9" s="127"/>
      <c r="I9" s="132"/>
      <c r="J9" s="128"/>
      <c r="K9" s="131"/>
      <c r="L9" s="127"/>
      <c r="M9" s="132"/>
      <c r="N9" s="128"/>
      <c r="O9" s="131"/>
      <c r="P9" s="127"/>
      <c r="Q9" s="132"/>
      <c r="R9" s="127"/>
      <c r="S9" s="127"/>
      <c r="T9" s="127"/>
      <c r="U9" s="127"/>
      <c r="V9" s="128"/>
    </row>
    <row r="10" spans="1:22" ht="14.25" x14ac:dyDescent="0.2">
      <c r="A10" s="84">
        <v>143</v>
      </c>
      <c r="B10" s="89" t="s">
        <v>103</v>
      </c>
      <c r="C10" s="158"/>
      <c r="D10" s="158"/>
      <c r="E10" s="158"/>
      <c r="F10" s="133">
        <v>7.2</v>
      </c>
      <c r="G10" s="133">
        <v>4.9000000000000004</v>
      </c>
      <c r="H10" s="124">
        <f>(F10*0.75)+(G10*0.25)</f>
        <v>6.625</v>
      </c>
      <c r="I10" s="132"/>
      <c r="J10" s="133">
        <v>7.2</v>
      </c>
      <c r="K10" s="133">
        <v>5.8</v>
      </c>
      <c r="L10" s="124">
        <f>(J10*0.25)+(K10*0.75)</f>
        <v>6.1499999999999995</v>
      </c>
      <c r="M10" s="132"/>
      <c r="N10" s="133"/>
      <c r="O10" s="133"/>
      <c r="P10" s="124">
        <f>(N10*0.25)+(O10*0.75)</f>
        <v>0</v>
      </c>
      <c r="Q10" s="132"/>
      <c r="R10" s="124">
        <f>H10</f>
        <v>6.625</v>
      </c>
      <c r="S10" s="124">
        <f>L10</f>
        <v>6.1499999999999995</v>
      </c>
      <c r="T10" s="124"/>
      <c r="U10" s="124">
        <f>AVERAGE(R10:T10)</f>
        <v>6.3874999999999993</v>
      </c>
      <c r="V10" s="81">
        <v>2</v>
      </c>
    </row>
    <row r="11" spans="1:22" ht="14.25" x14ac:dyDescent="0.2">
      <c r="A11" s="85">
        <v>133</v>
      </c>
      <c r="B11" s="81" t="s">
        <v>109</v>
      </c>
      <c r="C11" s="150" t="s">
        <v>197</v>
      </c>
      <c r="D11" s="150" t="s">
        <v>110</v>
      </c>
      <c r="E11" s="150" t="s">
        <v>220</v>
      </c>
      <c r="F11" s="128"/>
      <c r="G11" s="131"/>
      <c r="H11" s="127"/>
      <c r="I11" s="132"/>
      <c r="J11" s="128"/>
      <c r="K11" s="131"/>
      <c r="L11" s="127"/>
      <c r="M11" s="132"/>
      <c r="N11" s="128"/>
      <c r="O11" s="131"/>
      <c r="P11" s="127"/>
      <c r="Q11" s="132"/>
      <c r="R11" s="127"/>
      <c r="S11" s="127"/>
      <c r="T11" s="127"/>
      <c r="U11" s="127"/>
      <c r="V11" s="128"/>
    </row>
    <row r="12" spans="1:22" ht="14.25" x14ac:dyDescent="0.2">
      <c r="A12" s="85">
        <v>131</v>
      </c>
      <c r="B12" s="81" t="s">
        <v>148</v>
      </c>
      <c r="C12" s="150" t="s">
        <v>197</v>
      </c>
      <c r="D12" s="150" t="s">
        <v>110</v>
      </c>
      <c r="E12" s="150" t="s">
        <v>220</v>
      </c>
      <c r="F12" s="133">
        <v>6.4</v>
      </c>
      <c r="G12" s="133">
        <v>5.4</v>
      </c>
      <c r="H12" s="124">
        <f>(F12*0.75)+(G12*0.25)</f>
        <v>6.15</v>
      </c>
      <c r="I12" s="132"/>
      <c r="J12" s="133">
        <v>6.7</v>
      </c>
      <c r="K12" s="133">
        <v>5.6</v>
      </c>
      <c r="L12" s="124">
        <f>(J12*0.25)+(K12*0.75)</f>
        <v>5.8749999999999991</v>
      </c>
      <c r="M12" s="132"/>
      <c r="N12" s="133"/>
      <c r="O12" s="133"/>
      <c r="P12" s="124">
        <f>(N12*0.25)+(O12*0.75)</f>
        <v>0</v>
      </c>
      <c r="Q12" s="132"/>
      <c r="R12" s="124">
        <f>H12</f>
        <v>6.15</v>
      </c>
      <c r="S12" s="124">
        <f>L12</f>
        <v>5.8749999999999991</v>
      </c>
      <c r="T12" s="124"/>
      <c r="U12" s="124">
        <f>AVERAGE(R12:T12)</f>
        <v>6.0124999999999993</v>
      </c>
      <c r="V12" s="81">
        <v>3</v>
      </c>
    </row>
    <row r="13" spans="1:22" ht="14.25" x14ac:dyDescent="0.2">
      <c r="A13" s="85">
        <v>112</v>
      </c>
      <c r="B13" s="81" t="s">
        <v>162</v>
      </c>
      <c r="C13" s="157" t="s">
        <v>262</v>
      </c>
      <c r="D13" s="150" t="s">
        <v>118</v>
      </c>
      <c r="E13" s="150" t="s">
        <v>212</v>
      </c>
      <c r="F13" s="128"/>
      <c r="G13" s="131"/>
      <c r="H13" s="127"/>
      <c r="I13" s="132"/>
      <c r="J13" s="128"/>
      <c r="K13" s="131"/>
      <c r="L13" s="127"/>
      <c r="M13" s="132"/>
      <c r="N13" s="128"/>
      <c r="O13" s="131"/>
      <c r="P13" s="127"/>
      <c r="Q13" s="132"/>
      <c r="R13" s="127"/>
      <c r="S13" s="127"/>
      <c r="T13" s="127"/>
      <c r="U13" s="127"/>
      <c r="V13" s="128"/>
    </row>
    <row r="14" spans="1:22" ht="14.25" x14ac:dyDescent="0.2">
      <c r="A14" s="85">
        <v>111</v>
      </c>
      <c r="B14" s="81" t="s">
        <v>117</v>
      </c>
      <c r="C14" s="150" t="s">
        <v>203</v>
      </c>
      <c r="D14" s="150" t="s">
        <v>118</v>
      </c>
      <c r="E14" s="150" t="s">
        <v>212</v>
      </c>
      <c r="F14" s="133">
        <v>6.9</v>
      </c>
      <c r="G14" s="133">
        <v>5.2</v>
      </c>
      <c r="H14" s="124">
        <f>(F14*0.75)+(G14*0.25)</f>
        <v>6.4750000000000005</v>
      </c>
      <c r="I14" s="132"/>
      <c r="J14" s="133">
        <v>6.4</v>
      </c>
      <c r="K14" s="133">
        <v>5.2</v>
      </c>
      <c r="L14" s="124">
        <f>(J14*0.25)+(K14*0.75)</f>
        <v>5.5</v>
      </c>
      <c r="M14" s="132"/>
      <c r="N14" s="133"/>
      <c r="O14" s="133"/>
      <c r="P14" s="124">
        <f>(N14*0.25)+(O14*0.75)</f>
        <v>0</v>
      </c>
      <c r="Q14" s="132"/>
      <c r="R14" s="124">
        <f>H14</f>
        <v>6.4750000000000005</v>
      </c>
      <c r="S14" s="124">
        <f>L14</f>
        <v>5.5</v>
      </c>
      <c r="T14" s="124"/>
      <c r="U14" s="124">
        <f>AVERAGE(R14:T14)</f>
        <v>5.9875000000000007</v>
      </c>
      <c r="V14" s="81">
        <v>4</v>
      </c>
    </row>
    <row r="15" spans="1:22" ht="14.25" x14ac:dyDescent="0.2">
      <c r="A15" s="85">
        <v>124</v>
      </c>
      <c r="B15" s="81" t="s">
        <v>153</v>
      </c>
      <c r="C15" s="150" t="s">
        <v>200</v>
      </c>
      <c r="D15" s="150" t="s">
        <v>214</v>
      </c>
      <c r="E15" s="157" t="s">
        <v>224</v>
      </c>
      <c r="F15" s="128"/>
      <c r="G15" s="131"/>
      <c r="H15" s="127"/>
      <c r="I15" s="132"/>
      <c r="J15" s="128"/>
      <c r="K15" s="131"/>
      <c r="L15" s="127"/>
      <c r="M15" s="132"/>
      <c r="N15" s="128"/>
      <c r="O15" s="131"/>
      <c r="P15" s="127"/>
      <c r="Q15" s="132"/>
      <c r="R15" s="127"/>
      <c r="S15" s="127"/>
      <c r="T15" s="127"/>
      <c r="U15" s="127"/>
      <c r="V15" s="128"/>
    </row>
    <row r="16" spans="1:22" ht="14.25" x14ac:dyDescent="0.2">
      <c r="A16" s="85">
        <v>123</v>
      </c>
      <c r="B16" s="81" t="s">
        <v>154</v>
      </c>
      <c r="C16" s="150" t="s">
        <v>200</v>
      </c>
      <c r="D16" s="150" t="s">
        <v>214</v>
      </c>
      <c r="E16" s="150" t="s">
        <v>256</v>
      </c>
      <c r="F16" s="133">
        <v>7.2</v>
      </c>
      <c r="G16" s="133">
        <v>4.4000000000000004</v>
      </c>
      <c r="H16" s="124">
        <f>(F16*0.75)+(G16*0.25)</f>
        <v>6.5</v>
      </c>
      <c r="I16" s="132"/>
      <c r="J16" s="133">
        <v>7.1</v>
      </c>
      <c r="K16" s="133">
        <v>4.9000000000000004</v>
      </c>
      <c r="L16" s="124">
        <f>(J16*0.25)+(K16*0.75)</f>
        <v>5.45</v>
      </c>
      <c r="M16" s="132"/>
      <c r="N16" s="133"/>
      <c r="O16" s="133"/>
      <c r="P16" s="124">
        <f>(N16*0.25)+(O16*0.75)</f>
        <v>0</v>
      </c>
      <c r="Q16" s="132"/>
      <c r="R16" s="124">
        <f>H16</f>
        <v>6.5</v>
      </c>
      <c r="S16" s="124">
        <f>L16</f>
        <v>5.45</v>
      </c>
      <c r="T16" s="124"/>
      <c r="U16" s="124">
        <f>AVERAGE(R16:T16)</f>
        <v>5.9749999999999996</v>
      </c>
      <c r="V16" s="95" t="s">
        <v>305</v>
      </c>
    </row>
    <row r="17" spans="1:22" ht="14.25" x14ac:dyDescent="0.2">
      <c r="A17" s="84">
        <v>93</v>
      </c>
      <c r="B17" s="81" t="s">
        <v>177</v>
      </c>
      <c r="C17" s="150" t="s">
        <v>206</v>
      </c>
      <c r="D17" s="150" t="s">
        <v>234</v>
      </c>
      <c r="E17" s="150" t="s">
        <v>231</v>
      </c>
      <c r="F17" s="128"/>
      <c r="G17" s="131"/>
      <c r="H17" s="127"/>
      <c r="I17" s="132"/>
      <c r="J17" s="128"/>
      <c r="K17" s="131"/>
      <c r="L17" s="127"/>
      <c r="M17" s="132"/>
      <c r="N17" s="128"/>
      <c r="O17" s="131"/>
      <c r="P17" s="127"/>
      <c r="Q17" s="132"/>
      <c r="R17" s="127"/>
      <c r="S17" s="127"/>
      <c r="T17" s="127"/>
      <c r="U17" s="127"/>
      <c r="V17" s="134"/>
    </row>
    <row r="18" spans="1:22" ht="14.25" x14ac:dyDescent="0.2">
      <c r="A18" s="84">
        <v>89</v>
      </c>
      <c r="B18" s="81" t="s">
        <v>180</v>
      </c>
      <c r="C18" s="150" t="s">
        <v>206</v>
      </c>
      <c r="D18" s="150" t="s">
        <v>234</v>
      </c>
      <c r="E18" s="150" t="s">
        <v>231</v>
      </c>
      <c r="F18" s="133">
        <v>6.6</v>
      </c>
      <c r="G18" s="133">
        <v>4.9000000000000004</v>
      </c>
      <c r="H18" s="124">
        <f>(F18*0.75)+(G18*0.25)</f>
        <v>6.1749999999999989</v>
      </c>
      <c r="I18" s="132"/>
      <c r="J18" s="133">
        <v>7.2</v>
      </c>
      <c r="K18" s="133">
        <v>5.3</v>
      </c>
      <c r="L18" s="124">
        <f>(J18*0.25)+(K18*0.75)</f>
        <v>5.7749999999999995</v>
      </c>
      <c r="M18" s="132"/>
      <c r="N18" s="133"/>
      <c r="O18" s="133"/>
      <c r="P18" s="124">
        <f>(N18*0.25)+(O18*0.75)</f>
        <v>0</v>
      </c>
      <c r="Q18" s="132"/>
      <c r="R18" s="124">
        <f>H18</f>
        <v>6.1749999999999989</v>
      </c>
      <c r="S18" s="124">
        <f>L18</f>
        <v>5.7749999999999995</v>
      </c>
      <c r="T18" s="124"/>
      <c r="U18" s="124">
        <f>AVERAGE(R18:T18)</f>
        <v>5.9749999999999996</v>
      </c>
      <c r="V18" s="95" t="s">
        <v>305</v>
      </c>
    </row>
    <row r="19" spans="1:22" ht="14.25" x14ac:dyDescent="0.2">
      <c r="A19" s="85">
        <v>114</v>
      </c>
      <c r="B19" s="81" t="s">
        <v>161</v>
      </c>
      <c r="C19" s="150" t="s">
        <v>203</v>
      </c>
      <c r="D19" s="150" t="s">
        <v>118</v>
      </c>
      <c r="E19" s="150" t="s">
        <v>212</v>
      </c>
      <c r="F19" s="128"/>
      <c r="G19" s="131"/>
      <c r="H19" s="127"/>
      <c r="I19" s="132"/>
      <c r="J19" s="128"/>
      <c r="K19" s="131"/>
      <c r="L19" s="127"/>
      <c r="M19" s="132"/>
      <c r="N19" s="128"/>
      <c r="O19" s="131"/>
      <c r="P19" s="127"/>
      <c r="Q19" s="132"/>
      <c r="R19" s="127"/>
      <c r="S19" s="127"/>
      <c r="T19" s="127"/>
      <c r="U19" s="127"/>
      <c r="V19" s="128"/>
    </row>
    <row r="20" spans="1:22" ht="14.25" x14ac:dyDescent="0.2">
      <c r="A20" s="85">
        <v>108</v>
      </c>
      <c r="B20" s="81" t="s">
        <v>164</v>
      </c>
      <c r="C20" s="150" t="s">
        <v>263</v>
      </c>
      <c r="D20" s="150" t="s">
        <v>118</v>
      </c>
      <c r="E20" s="150" t="s">
        <v>212</v>
      </c>
      <c r="F20" s="20">
        <v>6.4</v>
      </c>
      <c r="G20" s="20">
        <v>5.3</v>
      </c>
      <c r="H20" s="6">
        <f>(F20*0.75)+(G20*0.25)</f>
        <v>6.1250000000000009</v>
      </c>
      <c r="I20" s="22"/>
      <c r="J20" s="20">
        <v>6.4</v>
      </c>
      <c r="K20" s="20">
        <v>5.2</v>
      </c>
      <c r="L20" s="6">
        <f>(J20*0.25)+(K20*0.75)</f>
        <v>5.5</v>
      </c>
      <c r="M20" s="22"/>
      <c r="N20" s="20"/>
      <c r="O20" s="20"/>
      <c r="P20" s="6">
        <f>(N20*0.25)+(O20*0.75)</f>
        <v>0</v>
      </c>
      <c r="Q20" s="22"/>
      <c r="R20" s="6">
        <f>H20</f>
        <v>6.1250000000000009</v>
      </c>
      <c r="S20" s="6">
        <f>L20</f>
        <v>5.5</v>
      </c>
      <c r="T20" s="6"/>
      <c r="U20" s="6">
        <f>AVERAGE(R20:T20)</f>
        <v>5.8125</v>
      </c>
    </row>
    <row r="21" spans="1:22" ht="14.25" x14ac:dyDescent="0.2">
      <c r="A21" s="85">
        <v>78</v>
      </c>
      <c r="B21" s="81" t="s">
        <v>128</v>
      </c>
      <c r="C21" s="150" t="s">
        <v>210</v>
      </c>
      <c r="D21" s="150" t="s">
        <v>129</v>
      </c>
      <c r="E21" s="150" t="s">
        <v>88</v>
      </c>
      <c r="F21" s="9"/>
      <c r="G21" s="10"/>
      <c r="H21" s="11"/>
      <c r="I21" s="22"/>
      <c r="J21" s="9"/>
      <c r="K21" s="10"/>
      <c r="L21" s="11"/>
      <c r="M21" s="22"/>
      <c r="N21" s="9"/>
      <c r="O21" s="10"/>
      <c r="P21" s="11"/>
      <c r="Q21" s="22"/>
      <c r="R21" s="11"/>
      <c r="S21" s="11"/>
      <c r="T21" s="11"/>
      <c r="U21" s="11"/>
      <c r="V21" s="9"/>
    </row>
    <row r="22" spans="1:22" ht="14.25" x14ac:dyDescent="0.2">
      <c r="A22" s="85">
        <v>75</v>
      </c>
      <c r="B22" s="81" t="s">
        <v>133</v>
      </c>
      <c r="C22" s="150" t="s">
        <v>210</v>
      </c>
      <c r="D22" s="150" t="s">
        <v>129</v>
      </c>
      <c r="E22" s="150" t="s">
        <v>88</v>
      </c>
      <c r="F22" s="20">
        <v>6</v>
      </c>
      <c r="G22" s="20">
        <v>4.5</v>
      </c>
      <c r="H22" s="6">
        <f>(F22*0.75)+(G22*0.25)</f>
        <v>5.625</v>
      </c>
      <c r="I22" s="22"/>
      <c r="J22" s="20">
        <v>5.8</v>
      </c>
      <c r="K22" s="20">
        <v>5.2</v>
      </c>
      <c r="L22" s="6">
        <f>(J22*0.25)+(K22*0.75)</f>
        <v>5.3500000000000005</v>
      </c>
      <c r="M22" s="22"/>
      <c r="N22" s="20"/>
      <c r="O22" s="20"/>
      <c r="P22" s="6">
        <f>(N22*0.25)+(O22*0.75)</f>
        <v>0</v>
      </c>
      <c r="Q22" s="22"/>
      <c r="R22" s="6">
        <f>H22</f>
        <v>5.625</v>
      </c>
      <c r="S22" s="6">
        <f>L22</f>
        <v>5.3500000000000005</v>
      </c>
      <c r="T22" s="6"/>
      <c r="U22" s="6">
        <f>AVERAGE(R22:T22)</f>
        <v>5.4875000000000007</v>
      </c>
    </row>
    <row r="23" spans="1:22" ht="14.25" x14ac:dyDescent="0.2">
      <c r="A23" s="85">
        <v>115</v>
      </c>
      <c r="B23" s="81" t="s">
        <v>160</v>
      </c>
      <c r="C23" s="150" t="s">
        <v>203</v>
      </c>
      <c r="D23" s="150" t="s">
        <v>118</v>
      </c>
      <c r="E23" s="150" t="s">
        <v>212</v>
      </c>
      <c r="F23" s="9"/>
      <c r="G23" s="10"/>
      <c r="H23" s="11"/>
      <c r="I23" s="22"/>
      <c r="J23" s="9"/>
      <c r="K23" s="10"/>
      <c r="L23" s="11"/>
      <c r="M23" s="22"/>
      <c r="N23" s="9"/>
      <c r="O23" s="10"/>
      <c r="P23" s="11"/>
      <c r="Q23" s="22"/>
      <c r="R23" s="11"/>
      <c r="S23" s="11"/>
      <c r="T23" s="11"/>
      <c r="U23" s="11"/>
      <c r="V23" s="9"/>
    </row>
    <row r="24" spans="1:22" ht="14.25" x14ac:dyDescent="0.2">
      <c r="A24" s="85">
        <v>113</v>
      </c>
      <c r="B24" s="81" t="s">
        <v>120</v>
      </c>
      <c r="C24" s="150" t="s">
        <v>203</v>
      </c>
      <c r="D24" s="150" t="s">
        <v>118</v>
      </c>
      <c r="E24" s="150" t="s">
        <v>212</v>
      </c>
      <c r="F24" s="20">
        <v>5.7</v>
      </c>
      <c r="G24" s="20">
        <v>4.0999999999999996</v>
      </c>
      <c r="H24" s="6">
        <f>(F24*0.75)+(G24*0.25)</f>
        <v>5.3000000000000007</v>
      </c>
      <c r="I24" s="22"/>
      <c r="J24" s="20">
        <v>6.2</v>
      </c>
      <c r="K24" s="20">
        <v>5.4</v>
      </c>
      <c r="L24" s="6">
        <f>(J24*0.25)+(K24*0.75)</f>
        <v>5.6000000000000005</v>
      </c>
      <c r="M24" s="22"/>
      <c r="N24" s="20"/>
      <c r="O24" s="20"/>
      <c r="P24" s="6">
        <f>(N24*0.25)+(O24*0.75)</f>
        <v>0</v>
      </c>
      <c r="Q24" s="22"/>
      <c r="R24" s="6">
        <f>H24</f>
        <v>5.3000000000000007</v>
      </c>
      <c r="S24" s="6">
        <f>L24</f>
        <v>5.6000000000000005</v>
      </c>
      <c r="T24" s="6"/>
      <c r="U24" s="6">
        <f>AVERAGE(R24:T24)</f>
        <v>5.4500000000000011</v>
      </c>
    </row>
    <row r="25" spans="1:22" ht="14.25" x14ac:dyDescent="0.2">
      <c r="A25" s="85">
        <v>137</v>
      </c>
      <c r="B25" s="81" t="s">
        <v>105</v>
      </c>
      <c r="C25" s="157" t="s">
        <v>292</v>
      </c>
      <c r="D25" s="150" t="s">
        <v>237</v>
      </c>
      <c r="E25" s="150" t="s">
        <v>238</v>
      </c>
      <c r="F25" s="9"/>
      <c r="G25" s="10"/>
      <c r="H25" s="11"/>
      <c r="I25" s="22"/>
      <c r="J25" s="9"/>
      <c r="K25" s="10"/>
      <c r="L25" s="11"/>
      <c r="M25" s="22"/>
      <c r="N25" s="9"/>
      <c r="O25" s="10"/>
      <c r="P25" s="11"/>
      <c r="Q25" s="22"/>
      <c r="R25" s="11"/>
      <c r="S25" s="11"/>
      <c r="T25" s="11"/>
      <c r="U25" s="11"/>
      <c r="V25" s="9"/>
    </row>
    <row r="26" spans="1:22" ht="14.25" x14ac:dyDescent="0.2">
      <c r="A26" s="85">
        <v>136</v>
      </c>
      <c r="B26" s="81" t="s">
        <v>107</v>
      </c>
      <c r="C26" s="150" t="s">
        <v>196</v>
      </c>
      <c r="D26" s="150" t="s">
        <v>237</v>
      </c>
      <c r="E26" s="150" t="s">
        <v>238</v>
      </c>
      <c r="F26" s="20">
        <v>6.2</v>
      </c>
      <c r="G26" s="20">
        <v>4.5</v>
      </c>
      <c r="H26" s="6">
        <f>(F26*0.75)+(G26*0.25)</f>
        <v>5.7750000000000004</v>
      </c>
      <c r="I26" s="22"/>
      <c r="J26" s="20">
        <v>6</v>
      </c>
      <c r="K26" s="20">
        <v>4.8</v>
      </c>
      <c r="L26" s="6">
        <f>(J26*0.25)+(K26*0.75)</f>
        <v>5.0999999999999996</v>
      </c>
      <c r="M26" s="22"/>
      <c r="N26" s="20"/>
      <c r="O26" s="20"/>
      <c r="P26" s="6">
        <f>(N26*0.25)+(O26*0.75)</f>
        <v>0</v>
      </c>
      <c r="Q26" s="22"/>
      <c r="R26" s="6">
        <f>H26</f>
        <v>5.7750000000000004</v>
      </c>
      <c r="S26" s="6">
        <f>L26</f>
        <v>5.0999999999999996</v>
      </c>
      <c r="T26" s="6"/>
      <c r="U26" s="6">
        <f>AVERAGE(R26:T26)</f>
        <v>5.4375</v>
      </c>
    </row>
    <row r="27" spans="1:22" ht="14.25" x14ac:dyDescent="0.2">
      <c r="A27" s="85">
        <v>82</v>
      </c>
      <c r="B27" s="81" t="s">
        <v>187</v>
      </c>
      <c r="C27" s="150" t="s">
        <v>206</v>
      </c>
      <c r="D27" s="150" t="s">
        <v>234</v>
      </c>
      <c r="E27" s="150" t="s">
        <v>231</v>
      </c>
      <c r="F27" s="9"/>
      <c r="G27" s="10"/>
      <c r="H27" s="11"/>
      <c r="I27" s="22"/>
      <c r="J27" s="9"/>
      <c r="K27" s="10"/>
      <c r="L27" s="11"/>
      <c r="M27" s="22"/>
      <c r="N27" s="9"/>
      <c r="O27" s="10"/>
      <c r="P27" s="11"/>
      <c r="Q27" s="22"/>
      <c r="R27" s="11"/>
      <c r="S27" s="11"/>
      <c r="T27" s="11"/>
      <c r="U27" s="11"/>
      <c r="V27" s="9"/>
    </row>
    <row r="28" spans="1:22" ht="14.25" x14ac:dyDescent="0.2">
      <c r="A28" s="85">
        <v>94</v>
      </c>
      <c r="B28" s="81" t="s">
        <v>176</v>
      </c>
      <c r="C28" s="150" t="s">
        <v>206</v>
      </c>
      <c r="D28" s="150" t="s">
        <v>234</v>
      </c>
      <c r="E28" s="150" t="s">
        <v>231</v>
      </c>
      <c r="F28" s="20">
        <v>6</v>
      </c>
      <c r="G28" s="20">
        <v>4.9000000000000004</v>
      </c>
      <c r="H28" s="6">
        <f>(F28*0.75)+(G28*0.25)</f>
        <v>5.7249999999999996</v>
      </c>
      <c r="I28" s="22"/>
      <c r="J28" s="20">
        <v>5.3</v>
      </c>
      <c r="K28" s="20">
        <v>4.9000000000000004</v>
      </c>
      <c r="L28" s="6">
        <f>(J28*0.25)+(K28*0.75)</f>
        <v>5</v>
      </c>
      <c r="M28" s="22"/>
      <c r="N28" s="20"/>
      <c r="O28" s="20"/>
      <c r="P28" s="6">
        <f>(N28*0.25)+(O28*0.75)</f>
        <v>0</v>
      </c>
      <c r="Q28" s="22"/>
      <c r="R28" s="6">
        <f>H28</f>
        <v>5.7249999999999996</v>
      </c>
      <c r="S28" s="6">
        <f>L28</f>
        <v>5</v>
      </c>
      <c r="T28" s="6"/>
      <c r="U28" s="6">
        <f>AVERAGE(R28:T28)</f>
        <v>5.3624999999999998</v>
      </c>
    </row>
    <row r="29" spans="1:22" ht="14.25" x14ac:dyDescent="0.2">
      <c r="A29" s="84">
        <v>104</v>
      </c>
      <c r="B29" s="81" t="s">
        <v>167</v>
      </c>
      <c r="C29" s="150" t="s">
        <v>204</v>
      </c>
      <c r="D29" s="150" t="s">
        <v>247</v>
      </c>
      <c r="E29" s="157" t="s">
        <v>223</v>
      </c>
      <c r="F29" s="9"/>
      <c r="G29" s="10"/>
      <c r="H29" s="11"/>
      <c r="I29" s="22"/>
      <c r="J29" s="9"/>
      <c r="K29" s="10"/>
      <c r="L29" s="11"/>
      <c r="M29" s="22"/>
      <c r="N29" s="9"/>
      <c r="O29" s="10"/>
      <c r="P29" s="11"/>
      <c r="Q29" s="22"/>
      <c r="R29" s="11"/>
      <c r="S29" s="11"/>
      <c r="T29" s="11"/>
      <c r="U29" s="11"/>
      <c r="V29" s="9"/>
    </row>
    <row r="30" spans="1:22" ht="14.25" x14ac:dyDescent="0.2">
      <c r="A30" s="85">
        <v>102</v>
      </c>
      <c r="B30" s="81" t="s">
        <v>169</v>
      </c>
      <c r="C30" s="150" t="s">
        <v>204</v>
      </c>
      <c r="D30" s="150" t="s">
        <v>247</v>
      </c>
      <c r="E30" s="150" t="s">
        <v>257</v>
      </c>
      <c r="F30" s="20">
        <v>5.9</v>
      </c>
      <c r="G30" s="20">
        <v>4.4000000000000004</v>
      </c>
      <c r="H30" s="6">
        <f>(F30*0.75)+(G30*0.25)</f>
        <v>5.5250000000000004</v>
      </c>
      <c r="I30" s="22"/>
      <c r="J30" s="20">
        <v>4.8</v>
      </c>
      <c r="K30" s="20">
        <v>3.8</v>
      </c>
      <c r="L30" s="6">
        <f>(J30*0.25)+(K30*0.75)</f>
        <v>4.05</v>
      </c>
      <c r="M30" s="22"/>
      <c r="N30" s="20"/>
      <c r="O30" s="20"/>
      <c r="P30" s="6">
        <f>(N30*0.25)+(O30*0.75)</f>
        <v>0</v>
      </c>
      <c r="Q30" s="22"/>
      <c r="R30" s="6">
        <f>H30</f>
        <v>5.5250000000000004</v>
      </c>
      <c r="S30" s="6">
        <f>L30</f>
        <v>4.05</v>
      </c>
      <c r="T30" s="6"/>
      <c r="U30" s="6">
        <f>AVERAGE(R30:T30)</f>
        <v>4.7874999999999996</v>
      </c>
    </row>
    <row r="31" spans="1:22" ht="14.25" x14ac:dyDescent="0.2">
      <c r="A31" s="85">
        <v>119</v>
      </c>
      <c r="B31" s="81" t="s">
        <v>157</v>
      </c>
      <c r="C31" s="150" t="s">
        <v>200</v>
      </c>
      <c r="D31" s="150" t="s">
        <v>214</v>
      </c>
      <c r="E31" s="157" t="s">
        <v>224</v>
      </c>
      <c r="F31" s="9"/>
      <c r="G31" s="10"/>
      <c r="H31" s="11"/>
      <c r="I31" s="22"/>
      <c r="J31" s="9"/>
      <c r="K31" s="10"/>
      <c r="L31" s="11"/>
      <c r="M31" s="22"/>
      <c r="N31" s="9"/>
      <c r="O31" s="10"/>
      <c r="P31" s="11"/>
      <c r="Q31" s="22"/>
      <c r="R31" s="11"/>
      <c r="S31" s="11"/>
      <c r="T31" s="11"/>
      <c r="U31" s="11"/>
      <c r="V31" s="9"/>
    </row>
    <row r="32" spans="1:22" ht="14.25" x14ac:dyDescent="0.2">
      <c r="A32" s="85">
        <v>120</v>
      </c>
      <c r="B32" s="81" t="s">
        <v>156</v>
      </c>
      <c r="C32" s="150" t="s">
        <v>200</v>
      </c>
      <c r="D32" s="150" t="s">
        <v>214</v>
      </c>
      <c r="E32" s="150" t="s">
        <v>256</v>
      </c>
      <c r="F32" s="20">
        <v>4.0999999999999996</v>
      </c>
      <c r="G32" s="20">
        <v>4.3</v>
      </c>
      <c r="H32" s="6">
        <f>(F32*0.75)+(G32*0.25)</f>
        <v>4.1499999999999995</v>
      </c>
      <c r="I32" s="22"/>
      <c r="J32" s="20">
        <v>4.8</v>
      </c>
      <c r="K32" s="20">
        <v>4.5</v>
      </c>
      <c r="L32" s="6">
        <f>(J32*0.25)+(K32*0.75)</f>
        <v>4.5750000000000002</v>
      </c>
      <c r="M32" s="22"/>
      <c r="N32" s="20"/>
      <c r="O32" s="20"/>
      <c r="P32" s="6">
        <f>(N32*0.25)+(O32*0.75)</f>
        <v>0</v>
      </c>
      <c r="Q32" s="22"/>
      <c r="R32" s="6">
        <f>H32</f>
        <v>4.1499999999999995</v>
      </c>
      <c r="S32" s="6">
        <f>L32</f>
        <v>4.5750000000000002</v>
      </c>
      <c r="T32" s="6"/>
      <c r="U32" s="6">
        <f>AVERAGE(R32:T32)</f>
        <v>4.3624999999999998</v>
      </c>
    </row>
    <row r="33" spans="1:22" ht="14.25" x14ac:dyDescent="0.2">
      <c r="A33" s="130">
        <v>86</v>
      </c>
      <c r="B33" s="105" t="s">
        <v>233</v>
      </c>
      <c r="C33" s="156" t="s">
        <v>207</v>
      </c>
      <c r="D33" s="156" t="s">
        <v>249</v>
      </c>
      <c r="E33" s="156" t="s">
        <v>231</v>
      </c>
      <c r="F33" s="9"/>
      <c r="G33" s="10"/>
      <c r="H33" s="11"/>
      <c r="I33" s="22"/>
      <c r="J33" s="9"/>
      <c r="K33" s="10"/>
      <c r="L33" s="11"/>
      <c r="M33" s="22"/>
      <c r="N33" s="9"/>
      <c r="O33" s="10"/>
      <c r="P33" s="11"/>
      <c r="Q33" s="22"/>
      <c r="R33" s="11"/>
      <c r="S33" s="11"/>
      <c r="T33" s="11"/>
      <c r="U33" s="11"/>
      <c r="V33" s="9"/>
    </row>
    <row r="34" spans="1:22" ht="14.25" x14ac:dyDescent="0.2">
      <c r="A34" s="120">
        <v>84</v>
      </c>
      <c r="B34" s="122" t="s">
        <v>185</v>
      </c>
      <c r="C34" s="156"/>
      <c r="D34" s="156"/>
      <c r="E34" s="156"/>
      <c r="F34" s="20"/>
      <c r="G34" s="20"/>
      <c r="H34" s="6">
        <f>(F34*0.75)+(G34*0.25)</f>
        <v>0</v>
      </c>
      <c r="I34" s="22"/>
      <c r="J34" s="20"/>
      <c r="K34" s="20"/>
      <c r="L34" s="6">
        <f>(J34*0.25)+(K34*0.75)</f>
        <v>0</v>
      </c>
      <c r="M34" s="22"/>
      <c r="N34" s="20"/>
      <c r="O34" s="20"/>
      <c r="P34" s="6">
        <f>(N34*0.25)+(O34*0.75)</f>
        <v>0</v>
      </c>
      <c r="Q34" s="22"/>
      <c r="R34" s="6">
        <f>H34</f>
        <v>0</v>
      </c>
      <c r="S34" s="6">
        <f>L34</f>
        <v>0</v>
      </c>
      <c r="T34" s="6"/>
      <c r="U34" s="6">
        <f>AVERAGE(R34:T34)</f>
        <v>0</v>
      </c>
      <c r="V34" s="42" t="s">
        <v>299</v>
      </c>
    </row>
    <row r="35" spans="1:22" ht="14.25" x14ac:dyDescent="0.2">
      <c r="A35" s="130">
        <v>85</v>
      </c>
      <c r="B35" s="122" t="s">
        <v>184</v>
      </c>
      <c r="C35" s="156" t="s">
        <v>207</v>
      </c>
      <c r="D35" s="156" t="s">
        <v>249</v>
      </c>
      <c r="E35" s="156" t="s">
        <v>231</v>
      </c>
      <c r="F35" s="9"/>
      <c r="G35" s="10"/>
      <c r="H35" s="11"/>
      <c r="I35" s="22"/>
      <c r="J35" s="9"/>
      <c r="K35" s="10"/>
      <c r="L35" s="11"/>
      <c r="M35" s="22"/>
      <c r="N35" s="9"/>
      <c r="O35" s="10"/>
      <c r="P35" s="11"/>
      <c r="Q35" s="22"/>
      <c r="R35" s="11"/>
      <c r="S35" s="11"/>
      <c r="T35" s="11"/>
      <c r="U35" s="11"/>
      <c r="V35" s="129"/>
    </row>
    <row r="36" spans="1:22" ht="14.25" x14ac:dyDescent="0.2">
      <c r="A36" s="130">
        <v>90</v>
      </c>
      <c r="B36" s="105" t="s">
        <v>294</v>
      </c>
      <c r="C36" s="156" t="s">
        <v>207</v>
      </c>
      <c r="D36" s="156" t="s">
        <v>249</v>
      </c>
      <c r="E36" s="156" t="s">
        <v>231</v>
      </c>
      <c r="F36" s="20"/>
      <c r="G36" s="20"/>
      <c r="H36" s="6">
        <f>(F36*0.75)+(G36*0.25)</f>
        <v>0</v>
      </c>
      <c r="I36" s="22"/>
      <c r="J36" s="20"/>
      <c r="K36" s="20"/>
      <c r="L36" s="6">
        <f>(J36*0.25)+(K36*0.75)</f>
        <v>0</v>
      </c>
      <c r="M36" s="22"/>
      <c r="N36" s="20"/>
      <c r="O36" s="20"/>
      <c r="P36" s="6">
        <f>(N36*0.25)+(O36*0.75)</f>
        <v>0</v>
      </c>
      <c r="Q36" s="22"/>
      <c r="R36" s="6">
        <f>H36</f>
        <v>0</v>
      </c>
      <c r="S36" s="6">
        <f>L36</f>
        <v>0</v>
      </c>
      <c r="T36" s="6"/>
      <c r="U36" s="6">
        <f>AVERAGE(R36:T36)</f>
        <v>0</v>
      </c>
      <c r="V36" s="42" t="s">
        <v>299</v>
      </c>
    </row>
    <row r="37" spans="1:22" ht="14.25" x14ac:dyDescent="0.2">
      <c r="A37" s="130">
        <v>95</v>
      </c>
      <c r="B37" s="105" t="s">
        <v>175</v>
      </c>
      <c r="C37" s="156" t="s">
        <v>207</v>
      </c>
      <c r="D37" s="156" t="s">
        <v>249</v>
      </c>
      <c r="E37" s="156" t="s">
        <v>231</v>
      </c>
      <c r="F37" s="9"/>
      <c r="G37" s="10"/>
      <c r="H37" s="11"/>
      <c r="I37" s="22"/>
      <c r="J37" s="9"/>
      <c r="K37" s="10"/>
      <c r="L37" s="11"/>
      <c r="M37" s="22"/>
      <c r="N37" s="9"/>
      <c r="O37" s="10"/>
      <c r="P37" s="11"/>
      <c r="Q37" s="22"/>
      <c r="R37" s="11"/>
      <c r="S37" s="11"/>
      <c r="T37" s="11"/>
      <c r="U37" s="11"/>
      <c r="V37" s="129"/>
    </row>
    <row r="38" spans="1:22" ht="14.25" x14ac:dyDescent="0.2">
      <c r="A38" s="130">
        <v>91</v>
      </c>
      <c r="B38" s="122" t="s">
        <v>261</v>
      </c>
      <c r="C38" s="156" t="s">
        <v>207</v>
      </c>
      <c r="D38" s="156" t="s">
        <v>249</v>
      </c>
      <c r="E38" s="156" t="s">
        <v>231</v>
      </c>
      <c r="F38" s="20"/>
      <c r="G38" s="20"/>
      <c r="H38" s="6">
        <f>(F38*0.75)+(G38*0.25)</f>
        <v>0</v>
      </c>
      <c r="I38" s="22"/>
      <c r="J38" s="20"/>
      <c r="K38" s="20"/>
      <c r="L38" s="6">
        <f>(J38*0.25)+(K38*0.75)</f>
        <v>0</v>
      </c>
      <c r="M38" s="22"/>
      <c r="N38" s="20"/>
      <c r="O38" s="20"/>
      <c r="P38" s="6">
        <f>(N38*0.25)+(O38*0.75)</f>
        <v>0</v>
      </c>
      <c r="Q38" s="22"/>
      <c r="R38" s="6">
        <f>H38</f>
        <v>0</v>
      </c>
      <c r="S38" s="6">
        <f>L38</f>
        <v>0</v>
      </c>
      <c r="T38" s="6"/>
      <c r="U38" s="6">
        <f>AVERAGE(R38:T38)</f>
        <v>0</v>
      </c>
      <c r="V38" s="42" t="s">
        <v>299</v>
      </c>
    </row>
    <row r="41" spans="1:22" x14ac:dyDescent="0.2">
      <c r="B41" s="21"/>
    </row>
    <row r="43" spans="1:22" x14ac:dyDescent="0.2">
      <c r="B43" s="17"/>
    </row>
  </sheetData>
  <mergeCells count="49">
    <mergeCell ref="C7:C8"/>
    <mergeCell ref="D7:D8"/>
    <mergeCell ref="E7:E8"/>
    <mergeCell ref="C9:C10"/>
    <mergeCell ref="D9:D10"/>
    <mergeCell ref="E9:E10"/>
    <mergeCell ref="C17:C18"/>
    <mergeCell ref="D17:D18"/>
    <mergeCell ref="E17:E18"/>
    <mergeCell ref="C29:C30"/>
    <mergeCell ref="D29:D30"/>
    <mergeCell ref="E29:E30"/>
    <mergeCell ref="C25:C26"/>
    <mergeCell ref="D25:D26"/>
    <mergeCell ref="E25:E26"/>
    <mergeCell ref="C19:C20"/>
    <mergeCell ref="D19:D20"/>
    <mergeCell ref="E19:E20"/>
    <mergeCell ref="C27:C28"/>
    <mergeCell ref="D27:D28"/>
    <mergeCell ref="E27:E28"/>
    <mergeCell ref="C11:C12"/>
    <mergeCell ref="D11:D12"/>
    <mergeCell ref="E11:E12"/>
    <mergeCell ref="C13:C14"/>
    <mergeCell ref="D13:D14"/>
    <mergeCell ref="E13:E14"/>
    <mergeCell ref="C35:C36"/>
    <mergeCell ref="D35:D36"/>
    <mergeCell ref="E35:E36"/>
    <mergeCell ref="C37:C38"/>
    <mergeCell ref="D37:D38"/>
    <mergeCell ref="E37:E38"/>
    <mergeCell ref="R4:T4"/>
    <mergeCell ref="C21:C22"/>
    <mergeCell ref="D21:D22"/>
    <mergeCell ref="E21:E22"/>
    <mergeCell ref="C33:C34"/>
    <mergeCell ref="D33:D34"/>
    <mergeCell ref="E33:E34"/>
    <mergeCell ref="C23:C24"/>
    <mergeCell ref="D23:D24"/>
    <mergeCell ref="E23:E24"/>
    <mergeCell ref="C15:C16"/>
    <mergeCell ref="D15:D16"/>
    <mergeCell ref="E15:E16"/>
    <mergeCell ref="C31:C32"/>
    <mergeCell ref="D31:D32"/>
    <mergeCell ref="E31:E32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5.5703125" customWidth="1"/>
    <col min="2" max="2" width="23" customWidth="1"/>
    <col min="3" max="3" width="20.1406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hidden="1" customWidth="1"/>
    <col min="14" max="14" width="6.7109375" hidden="1" customWidth="1"/>
    <col min="15" max="15" width="3.140625" hidden="1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88</v>
      </c>
      <c r="D1" t="s">
        <v>15</v>
      </c>
      <c r="F1" s="98" t="s">
        <v>296</v>
      </c>
      <c r="G1" s="22"/>
      <c r="H1" t="s">
        <v>16</v>
      </c>
      <c r="J1" s="98" t="s">
        <v>297</v>
      </c>
      <c r="K1" s="25"/>
      <c r="L1" t="s">
        <v>17</v>
      </c>
      <c r="N1" s="3"/>
      <c r="O1" s="22"/>
      <c r="T1" s="7">
        <f ca="1">NOW()</f>
        <v>42241.355208796296</v>
      </c>
    </row>
    <row r="2" spans="1:20" x14ac:dyDescent="0.2">
      <c r="A2" s="1" t="s">
        <v>89</v>
      </c>
      <c r="G2" s="22"/>
      <c r="K2" s="25"/>
      <c r="O2" s="22"/>
      <c r="T2" s="8">
        <f ca="1">NOW()</f>
        <v>42241.355208796296</v>
      </c>
    </row>
    <row r="3" spans="1:20" x14ac:dyDescent="0.2">
      <c r="A3" s="21" t="s">
        <v>265</v>
      </c>
      <c r="C3" t="s">
        <v>266</v>
      </c>
      <c r="G3" s="22"/>
      <c r="K3" s="25"/>
      <c r="O3" s="22"/>
    </row>
    <row r="4" spans="1:20" x14ac:dyDescent="0.2">
      <c r="D4" s="2"/>
      <c r="E4" s="2"/>
      <c r="F4" s="2" t="s">
        <v>31</v>
      </c>
      <c r="G4" s="22"/>
      <c r="H4" s="38"/>
      <c r="I4" s="38"/>
      <c r="J4" s="38" t="s">
        <v>31</v>
      </c>
      <c r="K4" s="22"/>
      <c r="L4" s="38"/>
      <c r="M4" s="38"/>
      <c r="N4" s="38" t="s">
        <v>31</v>
      </c>
      <c r="O4" s="22"/>
      <c r="P4" s="146" t="s">
        <v>18</v>
      </c>
      <c r="Q4" s="146"/>
      <c r="R4" s="146"/>
      <c r="S4" s="2" t="s">
        <v>22</v>
      </c>
    </row>
    <row r="5" spans="1:20" s="2" customFormat="1" x14ac:dyDescent="0.2">
      <c r="A5" s="2" t="s">
        <v>0</v>
      </c>
      <c r="B5" s="2" t="s">
        <v>1</v>
      </c>
      <c r="C5" s="2" t="s">
        <v>4</v>
      </c>
      <c r="D5" s="38" t="s">
        <v>86</v>
      </c>
      <c r="E5" s="38" t="s">
        <v>49</v>
      </c>
      <c r="F5" s="2" t="s">
        <v>14</v>
      </c>
      <c r="G5" s="23"/>
      <c r="H5" s="38" t="s">
        <v>86</v>
      </c>
      <c r="I5" s="38" t="s">
        <v>49</v>
      </c>
      <c r="J5" s="38" t="s">
        <v>14</v>
      </c>
      <c r="K5" s="23"/>
      <c r="L5" s="38" t="s">
        <v>86</v>
      </c>
      <c r="M5" s="38" t="s">
        <v>49</v>
      </c>
      <c r="N5" s="38" t="s">
        <v>14</v>
      </c>
      <c r="O5" s="23"/>
      <c r="P5" s="2" t="s">
        <v>19</v>
      </c>
      <c r="Q5" s="2" t="s">
        <v>20</v>
      </c>
      <c r="R5" s="2" t="s">
        <v>21</v>
      </c>
      <c r="S5" s="2" t="s">
        <v>9</v>
      </c>
      <c r="T5" s="2" t="s">
        <v>23</v>
      </c>
    </row>
    <row r="6" spans="1:20" x14ac:dyDescent="0.2">
      <c r="G6" s="22"/>
      <c r="K6" s="22"/>
      <c r="O6" s="22"/>
    </row>
    <row r="7" spans="1:20" ht="14.25" x14ac:dyDescent="0.2">
      <c r="A7" s="85">
        <v>129</v>
      </c>
      <c r="B7" s="88" t="s">
        <v>114</v>
      </c>
      <c r="C7" s="161" t="s">
        <v>224</v>
      </c>
      <c r="D7" s="9"/>
      <c r="E7" s="10"/>
      <c r="F7" s="11"/>
      <c r="G7" s="22"/>
      <c r="H7" s="9"/>
      <c r="I7" s="10"/>
      <c r="J7" s="11"/>
      <c r="K7" s="22"/>
      <c r="L7" s="9"/>
      <c r="M7" s="10"/>
      <c r="N7" s="11"/>
      <c r="O7" s="22"/>
      <c r="P7" s="127"/>
      <c r="Q7" s="127"/>
      <c r="R7" s="127"/>
      <c r="S7" s="127"/>
      <c r="T7" s="128"/>
    </row>
    <row r="8" spans="1:20" ht="14.25" x14ac:dyDescent="0.2">
      <c r="A8" s="85">
        <v>121</v>
      </c>
      <c r="B8" s="88" t="s">
        <v>115</v>
      </c>
      <c r="C8" s="160"/>
      <c r="D8" s="20">
        <v>7.3</v>
      </c>
      <c r="E8" s="20">
        <v>7.6</v>
      </c>
      <c r="F8" s="6">
        <f>(D8*0.75)+(E8*0.25)</f>
        <v>7.375</v>
      </c>
      <c r="G8" s="22"/>
      <c r="H8" s="20">
        <v>7.4</v>
      </c>
      <c r="I8" s="20">
        <v>7.2</v>
      </c>
      <c r="J8" s="6">
        <f>(H8*0.75)+(I8*0.25)</f>
        <v>7.3500000000000005</v>
      </c>
      <c r="K8" s="22"/>
      <c r="L8" s="20"/>
      <c r="M8" s="20"/>
      <c r="N8" s="6">
        <f>(L8*0.75)+(M8*0.25)</f>
        <v>0</v>
      </c>
      <c r="O8" s="22"/>
      <c r="P8" s="124">
        <f>F8</f>
        <v>7.375</v>
      </c>
      <c r="Q8" s="124">
        <f>J8</f>
        <v>7.3500000000000005</v>
      </c>
      <c r="R8" s="124"/>
      <c r="S8" s="124">
        <f>AVERAGE(P8:R8)</f>
        <v>7.3625000000000007</v>
      </c>
      <c r="T8" s="81">
        <v>1</v>
      </c>
    </row>
    <row r="9" spans="1:20" ht="14.25" x14ac:dyDescent="0.2">
      <c r="A9" s="85">
        <v>72</v>
      </c>
      <c r="B9" s="89" t="s">
        <v>132</v>
      </c>
      <c r="C9" s="88" t="s">
        <v>88</v>
      </c>
      <c r="D9" s="9"/>
      <c r="E9" s="10"/>
      <c r="F9" s="11"/>
      <c r="G9" s="22"/>
      <c r="H9" s="9"/>
      <c r="I9" s="10"/>
      <c r="J9" s="11"/>
      <c r="K9" s="22"/>
      <c r="L9" s="9"/>
      <c r="M9" s="10"/>
      <c r="N9" s="11"/>
      <c r="O9" s="22"/>
      <c r="P9" s="127"/>
      <c r="Q9" s="127"/>
      <c r="R9" s="127"/>
      <c r="S9" s="127"/>
      <c r="T9" s="128"/>
    </row>
    <row r="10" spans="1:20" ht="14.25" x14ac:dyDescent="0.2">
      <c r="A10" s="85">
        <v>88</v>
      </c>
      <c r="B10" s="88" t="s">
        <v>181</v>
      </c>
      <c r="C10" s="88" t="s">
        <v>231</v>
      </c>
      <c r="D10" s="20">
        <v>7.3</v>
      </c>
      <c r="E10" s="20">
        <v>6.1</v>
      </c>
      <c r="F10" s="6">
        <f>(D10*0.75)+(E10*0.25)</f>
        <v>7</v>
      </c>
      <c r="G10" s="22"/>
      <c r="H10" s="20">
        <v>7.2</v>
      </c>
      <c r="I10" s="20">
        <v>8.1999999999999993</v>
      </c>
      <c r="J10" s="6">
        <f>(H10*0.75)+(I10*0.25)</f>
        <v>7.45</v>
      </c>
      <c r="K10" s="22"/>
      <c r="L10" s="20"/>
      <c r="M10" s="20"/>
      <c r="N10" s="6">
        <f>(L10*0.75)+(M10*0.25)</f>
        <v>0</v>
      </c>
      <c r="O10" s="22"/>
      <c r="P10" s="124">
        <f>F10</f>
        <v>7</v>
      </c>
      <c r="Q10" s="124">
        <f>J10</f>
        <v>7.45</v>
      </c>
      <c r="R10" s="124"/>
      <c r="S10" s="124">
        <f>AVERAGE(P10:R10)</f>
        <v>7.2249999999999996</v>
      </c>
      <c r="T10" s="81">
        <v>2</v>
      </c>
    </row>
    <row r="11" spans="1:20" ht="14.25" x14ac:dyDescent="0.2">
      <c r="A11" s="85">
        <v>122</v>
      </c>
      <c r="B11" s="89" t="s">
        <v>267</v>
      </c>
      <c r="C11" s="161" t="s">
        <v>224</v>
      </c>
      <c r="D11" s="9"/>
      <c r="E11" s="10"/>
      <c r="F11" s="11"/>
      <c r="G11" s="22"/>
      <c r="H11" s="9"/>
      <c r="I11" s="10"/>
      <c r="J11" s="11"/>
      <c r="K11" s="22"/>
      <c r="L11" s="9"/>
      <c r="M11" s="10"/>
      <c r="N11" s="11"/>
      <c r="O11" s="22"/>
      <c r="P11" s="127"/>
      <c r="Q11" s="127"/>
      <c r="R11" s="127"/>
      <c r="S11" s="127"/>
      <c r="T11" s="128"/>
    </row>
    <row r="12" spans="1:20" ht="14.25" x14ac:dyDescent="0.2">
      <c r="A12" s="85">
        <v>118</v>
      </c>
      <c r="B12" s="88" t="s">
        <v>112</v>
      </c>
      <c r="C12" s="160" t="s">
        <v>256</v>
      </c>
      <c r="D12" s="20">
        <v>7.1</v>
      </c>
      <c r="E12" s="20">
        <v>6.5</v>
      </c>
      <c r="F12" s="6">
        <f>(D12*0.75)+(E12*0.25)</f>
        <v>6.9499999999999993</v>
      </c>
      <c r="G12" s="22"/>
      <c r="H12" s="20">
        <v>7.3</v>
      </c>
      <c r="I12" s="20">
        <v>7.8</v>
      </c>
      <c r="J12" s="6">
        <f>(H12*0.75)+(I12*0.25)</f>
        <v>7.4249999999999998</v>
      </c>
      <c r="K12" s="22"/>
      <c r="L12" s="20"/>
      <c r="M12" s="20"/>
      <c r="N12" s="6">
        <f>(L12*0.75)+(M12*0.25)</f>
        <v>0</v>
      </c>
      <c r="O12" s="22"/>
      <c r="P12" s="124">
        <f>F12</f>
        <v>6.9499999999999993</v>
      </c>
      <c r="Q12" s="124">
        <f>J12</f>
        <v>7.4249999999999998</v>
      </c>
      <c r="R12" s="124"/>
      <c r="S12" s="124">
        <f>AVERAGE(P12:R12)</f>
        <v>7.1875</v>
      </c>
      <c r="T12" s="81">
        <v>3</v>
      </c>
    </row>
    <row r="13" spans="1:20" ht="14.25" x14ac:dyDescent="0.2">
      <c r="A13" s="85">
        <v>86</v>
      </c>
      <c r="B13" s="89" t="s">
        <v>233</v>
      </c>
      <c r="C13" s="159" t="s">
        <v>231</v>
      </c>
      <c r="D13" s="9"/>
      <c r="E13" s="10"/>
      <c r="F13" s="11"/>
      <c r="G13" s="22"/>
      <c r="H13" s="9"/>
      <c r="I13" s="10"/>
      <c r="J13" s="11"/>
      <c r="K13" s="22"/>
      <c r="L13" s="9"/>
      <c r="M13" s="10"/>
      <c r="N13" s="11"/>
      <c r="O13" s="22"/>
      <c r="P13" s="127"/>
      <c r="Q13" s="127"/>
      <c r="R13" s="127"/>
      <c r="S13" s="127"/>
      <c r="T13" s="128"/>
    </row>
    <row r="14" spans="1:20" ht="14.25" x14ac:dyDescent="0.2">
      <c r="A14" s="85">
        <v>87</v>
      </c>
      <c r="B14" s="88" t="s">
        <v>182</v>
      </c>
      <c r="C14" s="160"/>
      <c r="D14" s="20">
        <v>6.9</v>
      </c>
      <c r="E14" s="20">
        <v>6.3</v>
      </c>
      <c r="F14" s="6">
        <f>(D14*0.75)+(E14*0.25)</f>
        <v>6.7500000000000009</v>
      </c>
      <c r="G14" s="22"/>
      <c r="H14" s="20">
        <v>6.8</v>
      </c>
      <c r="I14" s="20">
        <v>6</v>
      </c>
      <c r="J14" s="6">
        <f>(H14*0.75)+(I14*0.25)</f>
        <v>6.6</v>
      </c>
      <c r="K14" s="22"/>
      <c r="L14" s="20"/>
      <c r="M14" s="20"/>
      <c r="N14" s="6">
        <f>(L14*0.75)+(M14*0.25)</f>
        <v>0</v>
      </c>
      <c r="O14" s="22"/>
      <c r="P14" s="124">
        <f>F14</f>
        <v>6.7500000000000009</v>
      </c>
      <c r="Q14" s="124">
        <f>J14</f>
        <v>6.6</v>
      </c>
      <c r="R14" s="124"/>
      <c r="S14" s="124">
        <f>AVERAGE(P14:R14)</f>
        <v>6.6750000000000007</v>
      </c>
      <c r="T14" s="81">
        <v>4</v>
      </c>
    </row>
    <row r="15" spans="1:20" ht="14.25" x14ac:dyDescent="0.2">
      <c r="A15" s="85">
        <v>141</v>
      </c>
      <c r="B15" s="88" t="s">
        <v>101</v>
      </c>
      <c r="C15" s="159" t="s">
        <v>228</v>
      </c>
      <c r="D15" s="9"/>
      <c r="E15" s="10"/>
      <c r="F15" s="11"/>
      <c r="G15" s="22"/>
      <c r="H15" s="9"/>
      <c r="I15" s="10"/>
      <c r="J15" s="11"/>
      <c r="K15" s="22"/>
      <c r="L15" s="9"/>
      <c r="M15" s="10"/>
      <c r="N15" s="11"/>
      <c r="O15" s="22"/>
      <c r="P15" s="127"/>
      <c r="Q15" s="127"/>
      <c r="R15" s="127"/>
      <c r="S15" s="127"/>
      <c r="T15" s="128"/>
    </row>
    <row r="16" spans="1:20" ht="14.25" x14ac:dyDescent="0.2">
      <c r="A16" s="85">
        <v>140</v>
      </c>
      <c r="B16" s="88" t="s">
        <v>99</v>
      </c>
      <c r="C16" s="160" t="s">
        <v>228</v>
      </c>
      <c r="D16" s="20">
        <v>6.9</v>
      </c>
      <c r="E16" s="20">
        <v>6.4</v>
      </c>
      <c r="F16" s="6">
        <f>(D16*0.75)+(E16*0.25)</f>
        <v>6.7750000000000004</v>
      </c>
      <c r="G16" s="22"/>
      <c r="H16" s="20">
        <v>6.5</v>
      </c>
      <c r="I16" s="20">
        <v>6.4</v>
      </c>
      <c r="J16" s="6">
        <f>(H16*0.75)+(I16*0.25)</f>
        <v>6.4749999999999996</v>
      </c>
      <c r="K16" s="22"/>
      <c r="L16" s="20"/>
      <c r="M16" s="20"/>
      <c r="N16" s="6">
        <f>(L16*0.75)+(M16*0.25)</f>
        <v>0</v>
      </c>
      <c r="O16" s="22"/>
      <c r="P16" s="124">
        <f>F16</f>
        <v>6.7750000000000004</v>
      </c>
      <c r="Q16" s="124">
        <f>J16</f>
        <v>6.4749999999999996</v>
      </c>
      <c r="R16" s="124"/>
      <c r="S16" s="124">
        <f>AVERAGE(P16:R16)</f>
        <v>6.625</v>
      </c>
      <c r="T16" s="81">
        <v>5</v>
      </c>
    </row>
    <row r="21" spans="2:2" x14ac:dyDescent="0.2">
      <c r="B21" s="17"/>
    </row>
  </sheetData>
  <mergeCells count="5">
    <mergeCell ref="P4:R4"/>
    <mergeCell ref="C13:C14"/>
    <mergeCell ref="C7:C8"/>
    <mergeCell ref="C11:C12"/>
    <mergeCell ref="C15:C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5.5703125" customWidth="1"/>
    <col min="2" max="2" width="23" customWidth="1"/>
    <col min="3" max="3" width="22.71093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hidden="1" customWidth="1"/>
    <col min="14" max="14" width="6.7109375" hidden="1" customWidth="1"/>
    <col min="15" max="15" width="3.140625" hidden="1" customWidth="1"/>
    <col min="16" max="18" width="6.7109375" customWidth="1"/>
    <col min="19" max="19" width="10.7109375" customWidth="1"/>
    <col min="20" max="20" width="11.42578125" customWidth="1"/>
  </cols>
  <sheetData>
    <row r="1" spans="1:20" x14ac:dyDescent="0.2">
      <c r="A1" t="s">
        <v>88</v>
      </c>
      <c r="D1" t="s">
        <v>15</v>
      </c>
      <c r="F1" s="98" t="s">
        <v>296</v>
      </c>
      <c r="G1" s="22"/>
      <c r="H1" t="s">
        <v>16</v>
      </c>
      <c r="J1" s="98" t="s">
        <v>297</v>
      </c>
      <c r="K1" s="25"/>
      <c r="L1" t="s">
        <v>17</v>
      </c>
      <c r="N1" s="78"/>
      <c r="O1" s="22"/>
      <c r="T1" s="7">
        <f ca="1">NOW()</f>
        <v>42241.355208796296</v>
      </c>
    </row>
    <row r="2" spans="1:20" x14ac:dyDescent="0.2">
      <c r="A2" s="1" t="s">
        <v>89</v>
      </c>
      <c r="G2" s="22"/>
      <c r="K2" s="25"/>
      <c r="O2" s="22"/>
      <c r="T2" s="8">
        <f ca="1">NOW()</f>
        <v>42241.355208796296</v>
      </c>
    </row>
    <row r="3" spans="1:20" x14ac:dyDescent="0.2">
      <c r="A3" s="21" t="s">
        <v>268</v>
      </c>
      <c r="C3" t="s">
        <v>269</v>
      </c>
      <c r="G3" s="22"/>
      <c r="K3" s="25"/>
      <c r="O3" s="22"/>
    </row>
    <row r="4" spans="1:20" x14ac:dyDescent="0.2">
      <c r="D4" s="79"/>
      <c r="E4" s="79"/>
      <c r="F4" s="79" t="s">
        <v>31</v>
      </c>
      <c r="G4" s="22"/>
      <c r="H4" s="79"/>
      <c r="I4" s="79"/>
      <c r="J4" s="79" t="s">
        <v>31</v>
      </c>
      <c r="K4" s="22"/>
      <c r="L4" s="79"/>
      <c r="M4" s="79"/>
      <c r="N4" s="79" t="s">
        <v>31</v>
      </c>
      <c r="O4" s="22"/>
      <c r="P4" s="146" t="s">
        <v>18</v>
      </c>
      <c r="Q4" s="146"/>
      <c r="R4" s="146"/>
      <c r="S4" s="79" t="s">
        <v>22</v>
      </c>
    </row>
    <row r="5" spans="1:20" s="79" customFormat="1" x14ac:dyDescent="0.2">
      <c r="A5" s="79" t="s">
        <v>0</v>
      </c>
      <c r="B5" s="79" t="s">
        <v>1</v>
      </c>
      <c r="C5" s="79" t="s">
        <v>4</v>
      </c>
      <c r="D5" s="79" t="s">
        <v>86</v>
      </c>
      <c r="E5" s="79" t="s">
        <v>49</v>
      </c>
      <c r="F5" s="79" t="s">
        <v>14</v>
      </c>
      <c r="G5" s="23"/>
      <c r="H5" s="79" t="s">
        <v>86</v>
      </c>
      <c r="I5" s="79" t="s">
        <v>49</v>
      </c>
      <c r="J5" s="79" t="s">
        <v>14</v>
      </c>
      <c r="K5" s="23"/>
      <c r="L5" s="79" t="s">
        <v>86</v>
      </c>
      <c r="M5" s="79" t="s">
        <v>49</v>
      </c>
      <c r="N5" s="79" t="s">
        <v>14</v>
      </c>
      <c r="O5" s="23"/>
      <c r="P5" s="79" t="s">
        <v>19</v>
      </c>
      <c r="Q5" s="79" t="s">
        <v>20</v>
      </c>
      <c r="R5" s="79" t="s">
        <v>21</v>
      </c>
      <c r="S5" s="79" t="s">
        <v>9</v>
      </c>
      <c r="T5" s="79" t="s">
        <v>23</v>
      </c>
    </row>
    <row r="6" spans="1:20" x14ac:dyDescent="0.2">
      <c r="G6" s="22"/>
      <c r="K6" s="22"/>
      <c r="O6" s="22"/>
    </row>
    <row r="7" spans="1:20" ht="14.25" x14ac:dyDescent="0.2">
      <c r="A7" s="85">
        <v>95</v>
      </c>
      <c r="B7" s="89" t="s">
        <v>175</v>
      </c>
      <c r="C7" s="154" t="s">
        <v>231</v>
      </c>
      <c r="D7" s="9"/>
      <c r="E7" s="10"/>
      <c r="F7" s="11"/>
      <c r="G7" s="22"/>
      <c r="H7" s="9"/>
      <c r="I7" s="10"/>
      <c r="J7" s="11"/>
      <c r="K7" s="22"/>
      <c r="L7" s="9"/>
      <c r="M7" s="10"/>
      <c r="N7" s="11"/>
      <c r="O7" s="22"/>
      <c r="P7" s="11"/>
      <c r="Q7" s="11"/>
      <c r="R7" s="11"/>
      <c r="S7" s="11"/>
      <c r="T7" s="9"/>
    </row>
    <row r="8" spans="1:20" ht="14.25" x14ac:dyDescent="0.2">
      <c r="A8" s="85">
        <v>91</v>
      </c>
      <c r="B8" s="89" t="s">
        <v>298</v>
      </c>
      <c r="C8" s="154" t="s">
        <v>231</v>
      </c>
      <c r="D8" s="20">
        <v>7.25</v>
      </c>
      <c r="E8" s="20">
        <v>5.6</v>
      </c>
      <c r="F8" s="6">
        <f>(D8*0.75)+(E8*0.25)</f>
        <v>6.8375000000000004</v>
      </c>
      <c r="G8" s="22"/>
      <c r="H8" s="20">
        <v>7.7</v>
      </c>
      <c r="I8" s="20">
        <v>6.8</v>
      </c>
      <c r="J8" s="6">
        <f>(H8*0.75)+(I8*0.25)</f>
        <v>7.4750000000000005</v>
      </c>
      <c r="K8" s="22"/>
      <c r="L8" s="20"/>
      <c r="M8" s="20"/>
      <c r="N8" s="6">
        <f>(L8*0.75)+(M8*0.25)</f>
        <v>0</v>
      </c>
      <c r="O8" s="22"/>
      <c r="P8" s="135">
        <f>F8</f>
        <v>6.8375000000000004</v>
      </c>
      <c r="Q8" s="135">
        <f>J8</f>
        <v>7.4750000000000005</v>
      </c>
      <c r="R8" s="135"/>
      <c r="S8" s="135">
        <f>AVERAGE(P8:R8)</f>
        <v>7.15625</v>
      </c>
      <c r="T8" s="136">
        <v>1</v>
      </c>
    </row>
    <row r="9" spans="1:20" ht="14.25" x14ac:dyDescent="0.2">
      <c r="A9" s="85">
        <v>125</v>
      </c>
      <c r="B9" s="89" t="s">
        <v>152</v>
      </c>
      <c r="C9" s="154" t="s">
        <v>224</v>
      </c>
      <c r="D9" s="9"/>
      <c r="E9" s="10"/>
      <c r="F9" s="11"/>
      <c r="G9" s="22"/>
      <c r="H9" s="9"/>
      <c r="I9" s="10"/>
      <c r="J9" s="11"/>
      <c r="K9" s="22"/>
      <c r="L9" s="9"/>
      <c r="M9" s="10"/>
      <c r="N9" s="11"/>
      <c r="O9" s="22"/>
      <c r="P9" s="11"/>
      <c r="Q9" s="11"/>
      <c r="R9" s="11"/>
      <c r="S9" s="11"/>
      <c r="T9" s="9"/>
    </row>
    <row r="10" spans="1:20" ht="14.25" x14ac:dyDescent="0.2">
      <c r="A10" s="85">
        <v>128</v>
      </c>
      <c r="B10" s="89" t="s">
        <v>113</v>
      </c>
      <c r="C10" s="154" t="s">
        <v>256</v>
      </c>
      <c r="D10" s="20">
        <v>7.1</v>
      </c>
      <c r="E10" s="20">
        <v>6</v>
      </c>
      <c r="F10" s="6">
        <f>(D10*0.75)+(E10*0.25)</f>
        <v>6.8249999999999993</v>
      </c>
      <c r="G10" s="22"/>
      <c r="H10" s="20">
        <v>7.4</v>
      </c>
      <c r="I10" s="20">
        <v>7.2</v>
      </c>
      <c r="J10" s="6">
        <f>(H10*0.75)+(I10*0.25)</f>
        <v>7.3500000000000005</v>
      </c>
      <c r="K10" s="22"/>
      <c r="L10" s="20"/>
      <c r="M10" s="20"/>
      <c r="N10" s="6">
        <f>(L10*0.75)+(M10*0.25)</f>
        <v>0</v>
      </c>
      <c r="O10" s="22"/>
      <c r="P10" s="135">
        <f>F10</f>
        <v>6.8249999999999993</v>
      </c>
      <c r="Q10" s="135">
        <f>J10</f>
        <v>7.3500000000000005</v>
      </c>
      <c r="R10" s="135"/>
      <c r="S10" s="135">
        <f>AVERAGE(P10:R10)</f>
        <v>7.0875000000000004</v>
      </c>
      <c r="T10" s="136">
        <v>2</v>
      </c>
    </row>
    <row r="11" spans="1:20" ht="14.25" x14ac:dyDescent="0.2">
      <c r="A11" s="85">
        <v>120</v>
      </c>
      <c r="B11" s="89" t="s">
        <v>156</v>
      </c>
      <c r="C11" s="154" t="s">
        <v>224</v>
      </c>
      <c r="D11" s="9"/>
      <c r="E11" s="10"/>
      <c r="F11" s="11"/>
      <c r="G11" s="22"/>
      <c r="H11" s="9"/>
      <c r="I11" s="10"/>
      <c r="J11" s="11"/>
      <c r="K11" s="22"/>
      <c r="L11" s="9"/>
      <c r="M11" s="10"/>
      <c r="N11" s="11"/>
      <c r="O11" s="22"/>
      <c r="P11" s="11"/>
      <c r="Q11" s="11"/>
      <c r="R11" s="11"/>
      <c r="S11" s="11"/>
      <c r="T11" s="9"/>
    </row>
    <row r="12" spans="1:20" ht="14.25" x14ac:dyDescent="0.2">
      <c r="A12" s="85">
        <v>119</v>
      </c>
      <c r="B12" s="89" t="s">
        <v>157</v>
      </c>
      <c r="C12" s="154" t="s">
        <v>256</v>
      </c>
      <c r="D12" s="20">
        <v>7</v>
      </c>
      <c r="E12" s="20">
        <v>5.5</v>
      </c>
      <c r="F12" s="6">
        <f>(D12*0.75)+(E12*0.25)</f>
        <v>6.625</v>
      </c>
      <c r="G12" s="22"/>
      <c r="H12" s="20">
        <v>7.1</v>
      </c>
      <c r="I12" s="20">
        <v>6.4</v>
      </c>
      <c r="J12" s="6">
        <f>(H12*0.75)+(I12*0.25)</f>
        <v>6.9249999999999989</v>
      </c>
      <c r="K12" s="22"/>
      <c r="L12" s="20"/>
      <c r="M12" s="20"/>
      <c r="N12" s="6">
        <f>(L12*0.75)+(M12*0.25)</f>
        <v>0</v>
      </c>
      <c r="O12" s="22"/>
      <c r="P12" s="135">
        <f>F12</f>
        <v>6.625</v>
      </c>
      <c r="Q12" s="135">
        <f>J12</f>
        <v>6.9249999999999989</v>
      </c>
      <c r="R12" s="135"/>
      <c r="S12" s="135">
        <f>AVERAGE(P12:R12)</f>
        <v>6.7749999999999995</v>
      </c>
      <c r="T12" s="136">
        <v>3</v>
      </c>
    </row>
    <row r="13" spans="1:20" ht="14.25" x14ac:dyDescent="0.2">
      <c r="A13" s="85">
        <v>89</v>
      </c>
      <c r="B13" s="89" t="s">
        <v>180</v>
      </c>
      <c r="C13" s="154" t="s">
        <v>231</v>
      </c>
      <c r="D13" s="9"/>
      <c r="E13" s="10"/>
      <c r="F13" s="11"/>
      <c r="G13" s="22"/>
      <c r="H13" s="9"/>
      <c r="I13" s="10"/>
      <c r="J13" s="11"/>
      <c r="K13" s="22"/>
      <c r="L13" s="9"/>
      <c r="M13" s="10"/>
      <c r="N13" s="11"/>
      <c r="O13" s="22"/>
      <c r="P13" s="11"/>
      <c r="Q13" s="11"/>
      <c r="R13" s="11"/>
      <c r="S13" s="11"/>
      <c r="T13" s="9"/>
    </row>
    <row r="14" spans="1:20" ht="14.25" x14ac:dyDescent="0.2">
      <c r="A14" s="85">
        <v>93</v>
      </c>
      <c r="B14" s="89" t="s">
        <v>177</v>
      </c>
      <c r="C14" s="154" t="s">
        <v>231</v>
      </c>
      <c r="D14" s="20">
        <v>6.8</v>
      </c>
      <c r="E14" s="20">
        <v>5.3</v>
      </c>
      <c r="F14" s="6">
        <f>(D14*0.75)+(E14*0.25)</f>
        <v>6.4249999999999998</v>
      </c>
      <c r="G14" s="22"/>
      <c r="H14" s="20">
        <v>7.7</v>
      </c>
      <c r="I14" s="20">
        <v>5.3</v>
      </c>
      <c r="J14" s="6">
        <f>(H14*0.75)+(I14*0.25)</f>
        <v>7.1000000000000005</v>
      </c>
      <c r="K14" s="22"/>
      <c r="L14" s="20"/>
      <c r="M14" s="20"/>
      <c r="N14" s="6">
        <f>(L14*0.75)+(M14*0.25)</f>
        <v>0</v>
      </c>
      <c r="O14" s="22"/>
      <c r="P14" s="135">
        <f>F14</f>
        <v>6.4249999999999998</v>
      </c>
      <c r="Q14" s="135">
        <f>J14</f>
        <v>7.1000000000000005</v>
      </c>
      <c r="R14" s="135"/>
      <c r="S14" s="135">
        <f>AVERAGE(P14:R14)</f>
        <v>6.7625000000000002</v>
      </c>
      <c r="T14" s="136">
        <v>4</v>
      </c>
    </row>
    <row r="15" spans="1:20" ht="14.25" x14ac:dyDescent="0.2">
      <c r="A15" s="85">
        <v>67</v>
      </c>
      <c r="B15" s="89" t="s">
        <v>135</v>
      </c>
      <c r="C15" s="154" t="s">
        <v>88</v>
      </c>
      <c r="D15" s="9"/>
      <c r="E15" s="10"/>
      <c r="F15" s="11"/>
      <c r="G15" s="22"/>
      <c r="H15" s="9"/>
      <c r="I15" s="10"/>
      <c r="J15" s="11"/>
      <c r="K15" s="22"/>
      <c r="L15" s="9"/>
      <c r="M15" s="10"/>
      <c r="N15" s="11"/>
      <c r="O15" s="22"/>
      <c r="P15" s="11"/>
      <c r="Q15" s="11"/>
      <c r="R15" s="11"/>
      <c r="S15" s="11"/>
      <c r="T15" s="9"/>
    </row>
    <row r="16" spans="1:20" ht="14.25" x14ac:dyDescent="0.2">
      <c r="A16" s="85">
        <v>68</v>
      </c>
      <c r="B16" s="89" t="s">
        <v>192</v>
      </c>
      <c r="C16" s="154"/>
      <c r="D16" s="20">
        <v>6.7</v>
      </c>
      <c r="E16" s="20">
        <v>5.9</v>
      </c>
      <c r="F16" s="6">
        <f>(D16*0.75)+(E16*0.25)</f>
        <v>6.5</v>
      </c>
      <c r="G16" s="22"/>
      <c r="H16" s="20">
        <v>7.1</v>
      </c>
      <c r="I16" s="20">
        <v>5.8</v>
      </c>
      <c r="J16" s="6">
        <f>(H16*0.75)+(I16*0.25)</f>
        <v>6.7749999999999995</v>
      </c>
      <c r="K16" s="22"/>
      <c r="L16" s="20"/>
      <c r="M16" s="20"/>
      <c r="N16" s="6">
        <f>(L16*0.75)+(M16*0.25)</f>
        <v>0</v>
      </c>
      <c r="O16" s="22"/>
      <c r="P16" s="135">
        <f>F16</f>
        <v>6.5</v>
      </c>
      <c r="Q16" s="135">
        <f>J16</f>
        <v>6.7749999999999995</v>
      </c>
      <c r="R16" s="135"/>
      <c r="S16" s="135">
        <f>AVERAGE(P16:R16)</f>
        <v>6.6374999999999993</v>
      </c>
      <c r="T16" s="136">
        <v>5</v>
      </c>
    </row>
    <row r="17" spans="1:20" ht="14.25" x14ac:dyDescent="0.2">
      <c r="A17" s="84">
        <v>142</v>
      </c>
      <c r="B17" s="89" t="s">
        <v>143</v>
      </c>
      <c r="C17" s="154" t="s">
        <v>228</v>
      </c>
      <c r="D17" s="9"/>
      <c r="E17" s="10"/>
      <c r="F17" s="11"/>
      <c r="G17" s="22"/>
      <c r="H17" s="9"/>
      <c r="I17" s="10"/>
      <c r="J17" s="11"/>
      <c r="K17" s="22"/>
      <c r="L17" s="9"/>
      <c r="M17" s="10"/>
      <c r="N17" s="11"/>
      <c r="O17" s="22"/>
      <c r="P17" s="11"/>
      <c r="Q17" s="11"/>
      <c r="R17" s="11"/>
      <c r="S17" s="11"/>
      <c r="T17" s="9"/>
    </row>
    <row r="18" spans="1:20" ht="14.25" x14ac:dyDescent="0.2">
      <c r="A18" s="84">
        <v>143</v>
      </c>
      <c r="B18" s="89" t="s">
        <v>103</v>
      </c>
      <c r="C18" s="154" t="s">
        <v>228</v>
      </c>
      <c r="D18" s="20">
        <v>6.9</v>
      </c>
      <c r="E18" s="20">
        <v>5.7</v>
      </c>
      <c r="F18" s="6">
        <f>(D18*0.75)+(E18*0.25)</f>
        <v>6.6000000000000005</v>
      </c>
      <c r="G18" s="22"/>
      <c r="H18" s="20">
        <v>6.5</v>
      </c>
      <c r="I18" s="20">
        <v>5.8</v>
      </c>
      <c r="J18" s="6">
        <f>(H18*0.75)+(I18*0.25)</f>
        <v>6.3250000000000002</v>
      </c>
      <c r="K18" s="22"/>
      <c r="L18" s="20"/>
      <c r="M18" s="20"/>
      <c r="N18" s="6">
        <f>(L18*0.75)+(M18*0.25)</f>
        <v>0</v>
      </c>
      <c r="O18" s="22"/>
      <c r="P18" s="135">
        <f>F18</f>
        <v>6.6000000000000005</v>
      </c>
      <c r="Q18" s="135">
        <f>J18</f>
        <v>6.3250000000000002</v>
      </c>
      <c r="R18" s="135"/>
      <c r="S18" s="135">
        <f>AVERAGE(P18:R18)</f>
        <v>6.4625000000000004</v>
      </c>
      <c r="T18" s="136">
        <v>6</v>
      </c>
    </row>
    <row r="19" spans="1:20" ht="14.25" x14ac:dyDescent="0.2">
      <c r="A19" s="85">
        <v>85</v>
      </c>
      <c r="B19" s="89" t="s">
        <v>184</v>
      </c>
      <c r="C19" s="154" t="s">
        <v>231</v>
      </c>
      <c r="D19" s="9"/>
      <c r="E19" s="10"/>
      <c r="F19" s="11"/>
      <c r="G19" s="22"/>
      <c r="H19" s="9"/>
      <c r="I19" s="10"/>
      <c r="J19" s="11"/>
      <c r="K19" s="22"/>
      <c r="L19" s="9"/>
      <c r="M19" s="10"/>
      <c r="N19" s="11"/>
      <c r="O19" s="22"/>
      <c r="P19" s="11"/>
      <c r="Q19" s="11"/>
      <c r="R19" s="11"/>
      <c r="S19" s="11"/>
      <c r="T19" s="9"/>
    </row>
    <row r="20" spans="1:20" ht="14.25" x14ac:dyDescent="0.2">
      <c r="A20" s="85">
        <v>90</v>
      </c>
      <c r="B20" s="89" t="s">
        <v>294</v>
      </c>
      <c r="C20" s="154" t="s">
        <v>231</v>
      </c>
      <c r="D20" s="20">
        <v>6.3</v>
      </c>
      <c r="E20" s="20">
        <v>5.7</v>
      </c>
      <c r="F20" s="6">
        <f>(D20*0.75)+(E20*0.25)</f>
        <v>6.1499999999999995</v>
      </c>
      <c r="G20" s="22"/>
      <c r="H20" s="20">
        <v>6.8</v>
      </c>
      <c r="I20" s="20">
        <v>6.2</v>
      </c>
      <c r="J20" s="6">
        <f>(H20*0.75)+(I20*0.25)</f>
        <v>6.6499999999999995</v>
      </c>
      <c r="K20" s="22"/>
      <c r="L20" s="20"/>
      <c r="M20" s="20"/>
      <c r="N20" s="6">
        <f>(L20*0.75)+(M20*0.25)</f>
        <v>0</v>
      </c>
      <c r="O20" s="22"/>
      <c r="P20" s="6">
        <f>F20</f>
        <v>6.1499999999999995</v>
      </c>
      <c r="Q20" s="6">
        <f>J20</f>
        <v>6.6499999999999995</v>
      </c>
      <c r="R20" s="6"/>
      <c r="S20" s="6">
        <f>AVERAGE(P20:R20)</f>
        <v>6.3999999999999995</v>
      </c>
    </row>
    <row r="21" spans="1:20" ht="14.25" x14ac:dyDescent="0.2">
      <c r="A21" s="85">
        <v>127</v>
      </c>
      <c r="B21" s="89" t="s">
        <v>150</v>
      </c>
      <c r="C21" s="154" t="s">
        <v>224</v>
      </c>
      <c r="D21" s="9"/>
      <c r="E21" s="10"/>
      <c r="F21" s="11"/>
      <c r="G21" s="22"/>
      <c r="H21" s="9"/>
      <c r="I21" s="10"/>
      <c r="J21" s="11"/>
      <c r="K21" s="22"/>
      <c r="L21" s="9"/>
      <c r="M21" s="10"/>
      <c r="N21" s="11"/>
      <c r="O21" s="22"/>
      <c r="P21" s="11"/>
      <c r="Q21" s="11"/>
      <c r="R21" s="11"/>
      <c r="S21" s="11"/>
      <c r="T21" s="9"/>
    </row>
    <row r="22" spans="1:20" ht="14.25" x14ac:dyDescent="0.2">
      <c r="A22" s="85">
        <v>126</v>
      </c>
      <c r="B22" s="89" t="s">
        <v>151</v>
      </c>
      <c r="C22" s="154" t="s">
        <v>256</v>
      </c>
      <c r="D22" s="20">
        <v>6.5</v>
      </c>
      <c r="E22" s="20">
        <v>5.9</v>
      </c>
      <c r="F22" s="6">
        <f>(D22*0.75)+(E22*0.25)</f>
        <v>6.35</v>
      </c>
      <c r="G22" s="22"/>
      <c r="H22" s="20">
        <v>6.3</v>
      </c>
      <c r="I22" s="20">
        <v>6.8</v>
      </c>
      <c r="J22" s="6">
        <f>(H22*0.75)+(I22*0.25)</f>
        <v>6.4249999999999998</v>
      </c>
      <c r="K22" s="22"/>
      <c r="L22" s="20"/>
      <c r="M22" s="20"/>
      <c r="N22" s="6">
        <f>(L22*0.75)+(M22*0.25)</f>
        <v>0</v>
      </c>
      <c r="O22" s="22"/>
      <c r="P22" s="6">
        <f>F22</f>
        <v>6.35</v>
      </c>
      <c r="Q22" s="6">
        <f>J22</f>
        <v>6.4249999999999998</v>
      </c>
      <c r="R22" s="6"/>
      <c r="S22" s="6">
        <f>AVERAGE(P22:R22)</f>
        <v>6.3874999999999993</v>
      </c>
    </row>
    <row r="23" spans="1:20" ht="14.25" x14ac:dyDescent="0.2">
      <c r="A23" s="85">
        <v>135</v>
      </c>
      <c r="B23" s="89" t="s">
        <v>106</v>
      </c>
      <c r="C23" s="154" t="s">
        <v>238</v>
      </c>
      <c r="D23" s="9"/>
      <c r="E23" s="10"/>
      <c r="F23" s="11"/>
      <c r="G23" s="22"/>
      <c r="H23" s="9"/>
      <c r="I23" s="10"/>
      <c r="J23" s="11"/>
      <c r="K23" s="22"/>
      <c r="L23" s="9"/>
      <c r="M23" s="10"/>
      <c r="N23" s="11"/>
      <c r="O23" s="22"/>
      <c r="P23" s="11"/>
      <c r="Q23" s="11"/>
      <c r="R23" s="11"/>
      <c r="S23" s="11"/>
      <c r="T23" s="9"/>
    </row>
    <row r="24" spans="1:20" ht="14.25" x14ac:dyDescent="0.2">
      <c r="A24" s="85">
        <v>138</v>
      </c>
      <c r="B24" s="89" t="s">
        <v>146</v>
      </c>
      <c r="C24" s="154" t="s">
        <v>238</v>
      </c>
      <c r="D24" s="20">
        <v>6.7</v>
      </c>
      <c r="E24" s="20">
        <v>5.7</v>
      </c>
      <c r="F24" s="6">
        <f>(D24*0.75)+(E24*0.25)</f>
        <v>6.45</v>
      </c>
      <c r="G24" s="22"/>
      <c r="H24" s="20">
        <v>6.6</v>
      </c>
      <c r="I24" s="20">
        <v>5</v>
      </c>
      <c r="J24" s="6">
        <f>(H24*0.75)+(I24*0.25)</f>
        <v>6.1999999999999993</v>
      </c>
      <c r="K24" s="22"/>
      <c r="L24" s="20"/>
      <c r="M24" s="20"/>
      <c r="N24" s="6">
        <f>(L24*0.75)+(M24*0.25)</f>
        <v>0</v>
      </c>
      <c r="O24" s="22"/>
      <c r="P24" s="6">
        <f>F24</f>
        <v>6.45</v>
      </c>
      <c r="Q24" s="6">
        <f>J24</f>
        <v>6.1999999999999993</v>
      </c>
      <c r="R24" s="6"/>
      <c r="S24" s="6">
        <f>AVERAGE(P24:R24)</f>
        <v>6.3249999999999993</v>
      </c>
    </row>
    <row r="25" spans="1:20" ht="14.25" x14ac:dyDescent="0.2">
      <c r="A25" s="85">
        <v>110</v>
      </c>
      <c r="B25" s="89" t="s">
        <v>270</v>
      </c>
      <c r="C25" s="154" t="s">
        <v>212</v>
      </c>
      <c r="D25" s="9"/>
      <c r="E25" s="10"/>
      <c r="F25" s="11"/>
      <c r="G25" s="22"/>
      <c r="H25" s="9"/>
      <c r="I25" s="10"/>
      <c r="J25" s="11"/>
      <c r="K25" s="22"/>
      <c r="L25" s="9"/>
      <c r="M25" s="10"/>
      <c r="N25" s="11"/>
      <c r="O25" s="22"/>
      <c r="P25" s="11"/>
      <c r="Q25" s="11"/>
      <c r="R25" s="11"/>
      <c r="S25" s="11"/>
      <c r="T25" s="9"/>
    </row>
    <row r="26" spans="1:20" ht="14.25" x14ac:dyDescent="0.2">
      <c r="A26" s="85">
        <v>108</v>
      </c>
      <c r="B26" s="89" t="s">
        <v>164</v>
      </c>
      <c r="C26" s="154" t="s">
        <v>212</v>
      </c>
      <c r="D26" s="20">
        <v>6.3</v>
      </c>
      <c r="E26" s="20">
        <v>5.4</v>
      </c>
      <c r="F26" s="6">
        <f>(D26*0.75)+(E26*0.25)</f>
        <v>6.0749999999999993</v>
      </c>
      <c r="G26" s="22"/>
      <c r="H26" s="20">
        <v>6.5</v>
      </c>
      <c r="I26" s="20">
        <v>5.8</v>
      </c>
      <c r="J26" s="6">
        <f>(H26*0.75)+(I26*0.25)</f>
        <v>6.3250000000000002</v>
      </c>
      <c r="K26" s="22"/>
      <c r="L26" s="20"/>
      <c r="M26" s="20"/>
      <c r="N26" s="6">
        <f>(L26*0.75)+(M26*0.25)</f>
        <v>0</v>
      </c>
      <c r="O26" s="22"/>
      <c r="P26" s="6">
        <f>F26</f>
        <v>6.0749999999999993</v>
      </c>
      <c r="Q26" s="6">
        <f>J26</f>
        <v>6.3250000000000002</v>
      </c>
      <c r="R26" s="6"/>
      <c r="S26" s="6">
        <f>AVERAGE(P26:R26)</f>
        <v>6.1999999999999993</v>
      </c>
    </row>
    <row r="27" spans="1:20" ht="14.25" x14ac:dyDescent="0.2">
      <c r="A27" s="85">
        <v>78</v>
      </c>
      <c r="B27" s="89" t="s">
        <v>128</v>
      </c>
      <c r="C27" s="154" t="s">
        <v>88</v>
      </c>
      <c r="D27" s="9"/>
      <c r="E27" s="10"/>
      <c r="F27" s="11"/>
      <c r="G27" s="22"/>
      <c r="H27" s="9"/>
      <c r="I27" s="10"/>
      <c r="J27" s="11"/>
      <c r="K27" s="22"/>
      <c r="L27" s="9"/>
      <c r="M27" s="10"/>
      <c r="N27" s="11"/>
      <c r="O27" s="22"/>
      <c r="P27" s="11"/>
      <c r="Q27" s="11"/>
      <c r="R27" s="11"/>
      <c r="S27" s="11"/>
      <c r="T27" s="9"/>
    </row>
    <row r="28" spans="1:20" ht="14.25" x14ac:dyDescent="0.2">
      <c r="A28" s="85">
        <v>75</v>
      </c>
      <c r="B28" s="89" t="s">
        <v>133</v>
      </c>
      <c r="C28" s="154" t="s">
        <v>88</v>
      </c>
      <c r="D28" s="20">
        <v>6.1</v>
      </c>
      <c r="E28" s="20">
        <v>5.5</v>
      </c>
      <c r="F28" s="6">
        <f>(D28*0.75)+(E28*0.25)</f>
        <v>5.9499999999999993</v>
      </c>
      <c r="G28" s="22"/>
      <c r="H28" s="20">
        <v>6.5</v>
      </c>
      <c r="I28" s="20">
        <v>5.6</v>
      </c>
      <c r="J28" s="6">
        <f>(H28*0.75)+(I28*0.25)</f>
        <v>6.2750000000000004</v>
      </c>
      <c r="K28" s="22"/>
      <c r="L28" s="20"/>
      <c r="M28" s="20"/>
      <c r="N28" s="6">
        <f>(L28*0.75)+(M28*0.25)</f>
        <v>0</v>
      </c>
      <c r="O28" s="22"/>
      <c r="P28" s="6">
        <f>F28</f>
        <v>5.9499999999999993</v>
      </c>
      <c r="Q28" s="6">
        <f>J28</f>
        <v>6.2750000000000004</v>
      </c>
      <c r="R28" s="6"/>
      <c r="S28" s="6">
        <f>AVERAGE(P28:R28)</f>
        <v>6.1124999999999998</v>
      </c>
    </row>
    <row r="29" spans="1:20" ht="14.25" x14ac:dyDescent="0.2">
      <c r="A29" s="85">
        <v>83</v>
      </c>
      <c r="B29" s="89" t="s">
        <v>186</v>
      </c>
      <c r="C29" s="154" t="s">
        <v>231</v>
      </c>
      <c r="D29" s="9"/>
      <c r="E29" s="10"/>
      <c r="F29" s="11"/>
      <c r="G29" s="22"/>
      <c r="H29" s="9"/>
      <c r="I29" s="10"/>
      <c r="J29" s="11"/>
      <c r="K29" s="22"/>
      <c r="L29" s="9"/>
      <c r="M29" s="10"/>
      <c r="N29" s="11"/>
      <c r="O29" s="22"/>
      <c r="P29" s="11"/>
      <c r="Q29" s="11"/>
      <c r="R29" s="11"/>
      <c r="S29" s="11"/>
      <c r="T29" s="9"/>
    </row>
    <row r="30" spans="1:20" ht="14.25" x14ac:dyDescent="0.2">
      <c r="A30" s="85">
        <v>92</v>
      </c>
      <c r="B30" s="89" t="s">
        <v>125</v>
      </c>
      <c r="C30" s="154" t="s">
        <v>231</v>
      </c>
      <c r="D30" s="20">
        <v>6.1</v>
      </c>
      <c r="E30" s="20">
        <v>5.9</v>
      </c>
      <c r="F30" s="6">
        <f>(D30*0.75)+(E30*0.25)</f>
        <v>6.0499999999999989</v>
      </c>
      <c r="G30" s="22"/>
      <c r="H30" s="20">
        <v>5.9</v>
      </c>
      <c r="I30" s="20">
        <v>6.4</v>
      </c>
      <c r="J30" s="6">
        <f>(H30*0.75)+(I30*0.25)</f>
        <v>6.0250000000000004</v>
      </c>
      <c r="K30" s="22"/>
      <c r="L30" s="20"/>
      <c r="M30" s="20"/>
      <c r="N30" s="6">
        <f>(L30*0.75)+(M30*0.25)</f>
        <v>0</v>
      </c>
      <c r="O30" s="22"/>
      <c r="P30" s="6">
        <f>F30</f>
        <v>6.0499999999999989</v>
      </c>
      <c r="Q30" s="6">
        <f>J30</f>
        <v>6.0250000000000004</v>
      </c>
      <c r="R30" s="6"/>
      <c r="S30" s="6">
        <f>AVERAGE(P30:R30)</f>
        <v>6.0374999999999996</v>
      </c>
    </row>
    <row r="31" spans="1:20" ht="14.25" x14ac:dyDescent="0.2">
      <c r="A31" s="85">
        <v>111</v>
      </c>
      <c r="B31" s="89" t="s">
        <v>117</v>
      </c>
      <c r="C31" s="154" t="s">
        <v>212</v>
      </c>
      <c r="D31" s="9"/>
      <c r="E31" s="10"/>
      <c r="F31" s="11"/>
      <c r="G31" s="22"/>
      <c r="H31" s="9"/>
      <c r="I31" s="10"/>
      <c r="J31" s="11"/>
      <c r="K31" s="22"/>
      <c r="L31" s="9"/>
      <c r="M31" s="10"/>
      <c r="N31" s="11"/>
      <c r="O31" s="22"/>
      <c r="P31" s="11"/>
      <c r="Q31" s="11"/>
      <c r="R31" s="11"/>
      <c r="S31" s="11"/>
      <c r="T31" s="9"/>
    </row>
    <row r="32" spans="1:20" ht="14.25" x14ac:dyDescent="0.2">
      <c r="A32" s="85">
        <v>114</v>
      </c>
      <c r="B32" s="89" t="s">
        <v>161</v>
      </c>
      <c r="C32" s="154" t="s">
        <v>212</v>
      </c>
      <c r="D32" s="20">
        <v>6.5</v>
      </c>
      <c r="E32" s="20">
        <v>5.4</v>
      </c>
      <c r="F32" s="6">
        <f>(D32*0.75)+(E32*0.25)</f>
        <v>6.2249999999999996</v>
      </c>
      <c r="G32" s="22"/>
      <c r="H32" s="20">
        <v>6</v>
      </c>
      <c r="I32" s="20">
        <v>5.2</v>
      </c>
      <c r="J32" s="6">
        <f>(H32*0.75)+(I32*0.25)</f>
        <v>5.8</v>
      </c>
      <c r="K32" s="22"/>
      <c r="L32" s="20"/>
      <c r="M32" s="20"/>
      <c r="N32" s="6">
        <f>(L32*0.75)+(M32*0.25)</f>
        <v>0</v>
      </c>
      <c r="O32" s="22"/>
      <c r="P32" s="6">
        <f>F32</f>
        <v>6.2249999999999996</v>
      </c>
      <c r="Q32" s="6">
        <f>J32</f>
        <v>5.8</v>
      </c>
      <c r="R32" s="6"/>
      <c r="S32" s="6">
        <f>AVERAGE(P32:R32)</f>
        <v>6.0124999999999993</v>
      </c>
    </row>
    <row r="33" spans="1:20" ht="14.25" x14ac:dyDescent="0.2">
      <c r="A33" s="85">
        <v>94</v>
      </c>
      <c r="B33" s="89" t="s">
        <v>176</v>
      </c>
      <c r="C33" s="154" t="s">
        <v>231</v>
      </c>
      <c r="D33" s="9"/>
      <c r="E33" s="10"/>
      <c r="F33" s="11"/>
      <c r="G33" s="22"/>
      <c r="H33" s="9"/>
      <c r="I33" s="10"/>
      <c r="J33" s="11"/>
      <c r="K33" s="22"/>
      <c r="L33" s="9"/>
      <c r="M33" s="10"/>
      <c r="N33" s="11"/>
      <c r="O33" s="22"/>
      <c r="P33" s="11"/>
      <c r="Q33" s="11"/>
      <c r="R33" s="11"/>
      <c r="S33" s="11"/>
      <c r="T33" s="9"/>
    </row>
    <row r="34" spans="1:20" ht="14.25" x14ac:dyDescent="0.2">
      <c r="A34" s="85">
        <v>82</v>
      </c>
      <c r="B34" s="89" t="s">
        <v>187</v>
      </c>
      <c r="C34" s="154" t="s">
        <v>231</v>
      </c>
      <c r="D34" s="20">
        <v>5.7</v>
      </c>
      <c r="E34" s="20">
        <v>5.2</v>
      </c>
      <c r="F34" s="6">
        <f>(D34*0.75)+(E34*0.25)</f>
        <v>5.5750000000000002</v>
      </c>
      <c r="G34" s="22"/>
      <c r="H34" s="20">
        <v>6.8</v>
      </c>
      <c r="I34" s="20">
        <v>5.2</v>
      </c>
      <c r="J34" s="6">
        <f>(H34*0.75)+(I34*0.25)</f>
        <v>6.3999999999999995</v>
      </c>
      <c r="K34" s="22"/>
      <c r="L34" s="20"/>
      <c r="M34" s="20"/>
      <c r="N34" s="6">
        <f>(L34*0.75)+(M34*0.25)</f>
        <v>0</v>
      </c>
      <c r="O34" s="22"/>
      <c r="P34" s="6">
        <f>F34</f>
        <v>5.5750000000000002</v>
      </c>
      <c r="Q34" s="6">
        <f>J34</f>
        <v>6.3999999999999995</v>
      </c>
      <c r="R34" s="6"/>
      <c r="S34" s="6">
        <f>AVERAGE(P34:R34)</f>
        <v>5.9874999999999998</v>
      </c>
    </row>
    <row r="35" spans="1:20" ht="14.25" x14ac:dyDescent="0.2">
      <c r="A35" s="84">
        <v>144</v>
      </c>
      <c r="B35" s="89" t="s">
        <v>142</v>
      </c>
      <c r="C35" s="154" t="s">
        <v>228</v>
      </c>
      <c r="D35" s="9"/>
      <c r="E35" s="10"/>
      <c r="F35" s="11"/>
      <c r="G35" s="22"/>
      <c r="H35" s="9"/>
      <c r="I35" s="10"/>
      <c r="J35" s="11"/>
      <c r="K35" s="22"/>
      <c r="L35" s="9"/>
      <c r="M35" s="10"/>
      <c r="N35" s="11"/>
      <c r="O35" s="22"/>
      <c r="P35" s="11"/>
      <c r="Q35" s="11"/>
      <c r="R35" s="11"/>
      <c r="S35" s="11"/>
      <c r="T35" s="9"/>
    </row>
    <row r="36" spans="1:20" ht="14.25" x14ac:dyDescent="0.2">
      <c r="A36" s="84">
        <v>147</v>
      </c>
      <c r="B36" s="89" t="s">
        <v>250</v>
      </c>
      <c r="C36" s="154" t="s">
        <v>228</v>
      </c>
      <c r="D36" s="20">
        <v>6.6</v>
      </c>
      <c r="E36" s="20">
        <v>5.2</v>
      </c>
      <c r="F36" s="6">
        <f>(D36*0.75)+(E36*0.25)</f>
        <v>6.2499999999999991</v>
      </c>
      <c r="G36" s="22"/>
      <c r="H36" s="20">
        <v>6.1</v>
      </c>
      <c r="I36" s="20">
        <v>4.5</v>
      </c>
      <c r="J36" s="6">
        <f>(H36*0.75)+(I36*0.25)</f>
        <v>5.6999999999999993</v>
      </c>
      <c r="K36" s="22"/>
      <c r="L36" s="20"/>
      <c r="M36" s="20"/>
      <c r="N36" s="6">
        <f>(L36*0.75)+(M36*0.25)</f>
        <v>0</v>
      </c>
      <c r="O36" s="22"/>
      <c r="P36" s="6">
        <f>F36</f>
        <v>6.2499999999999991</v>
      </c>
      <c r="Q36" s="6">
        <f>J36</f>
        <v>5.6999999999999993</v>
      </c>
      <c r="R36" s="6"/>
      <c r="S36" s="6">
        <f>AVERAGE(P36:R36)</f>
        <v>5.9749999999999996</v>
      </c>
    </row>
    <row r="37" spans="1:20" ht="14.25" x14ac:dyDescent="0.2">
      <c r="A37" s="85">
        <v>81</v>
      </c>
      <c r="B37" s="89" t="s">
        <v>188</v>
      </c>
      <c r="C37" s="154" t="s">
        <v>231</v>
      </c>
      <c r="D37" s="9"/>
      <c r="E37" s="10"/>
      <c r="F37" s="11"/>
      <c r="G37" s="22"/>
      <c r="H37" s="9"/>
      <c r="I37" s="10"/>
      <c r="J37" s="11"/>
      <c r="K37" s="22"/>
      <c r="L37" s="9"/>
      <c r="M37" s="10"/>
      <c r="N37" s="11"/>
      <c r="O37" s="22"/>
      <c r="P37" s="11"/>
      <c r="Q37" s="11"/>
      <c r="R37" s="11"/>
      <c r="S37" s="11"/>
      <c r="T37" s="9"/>
    </row>
    <row r="38" spans="1:20" ht="14.25" x14ac:dyDescent="0.2">
      <c r="A38" s="85">
        <v>96</v>
      </c>
      <c r="B38" s="89" t="s">
        <v>174</v>
      </c>
      <c r="C38" s="154" t="s">
        <v>231</v>
      </c>
      <c r="D38" s="20">
        <v>5.7</v>
      </c>
      <c r="E38" s="20">
        <v>4.9000000000000004</v>
      </c>
      <c r="F38" s="6">
        <f>(D38*0.75)+(E38*0.25)</f>
        <v>5.5</v>
      </c>
      <c r="G38" s="22"/>
      <c r="H38" s="20">
        <v>5.6</v>
      </c>
      <c r="I38" s="20">
        <v>4.8</v>
      </c>
      <c r="J38" s="6">
        <f>(H38*0.75)+(I38*0.25)</f>
        <v>5.3999999999999995</v>
      </c>
      <c r="K38" s="22"/>
      <c r="L38" s="20"/>
      <c r="M38" s="20"/>
      <c r="N38" s="6">
        <f>(L38*0.75)+(M38*0.25)</f>
        <v>0</v>
      </c>
      <c r="O38" s="22"/>
      <c r="P38" s="6">
        <f>F38</f>
        <v>5.5</v>
      </c>
      <c r="Q38" s="6">
        <f>J38</f>
        <v>5.3999999999999995</v>
      </c>
      <c r="R38" s="6"/>
      <c r="S38" s="6">
        <f>AVERAGE(P38:R38)</f>
        <v>5.4499999999999993</v>
      </c>
    </row>
    <row r="39" spans="1:20" ht="14.25" x14ac:dyDescent="0.2">
      <c r="A39" s="85">
        <v>113</v>
      </c>
      <c r="B39" s="89" t="s">
        <v>120</v>
      </c>
      <c r="C39" s="154" t="s">
        <v>212</v>
      </c>
      <c r="D39" s="9"/>
      <c r="E39" s="10"/>
      <c r="F39" s="11"/>
      <c r="G39" s="22"/>
      <c r="H39" s="9"/>
      <c r="I39" s="10"/>
      <c r="J39" s="11"/>
      <c r="K39" s="22"/>
      <c r="L39" s="9"/>
      <c r="M39" s="10"/>
      <c r="N39" s="11"/>
      <c r="O39" s="22"/>
      <c r="P39" s="11"/>
      <c r="Q39" s="11"/>
      <c r="R39" s="11"/>
      <c r="S39" s="11"/>
      <c r="T39" s="9"/>
    </row>
    <row r="40" spans="1:20" ht="14.25" x14ac:dyDescent="0.2">
      <c r="A40" s="85">
        <v>115</v>
      </c>
      <c r="B40" s="89" t="s">
        <v>160</v>
      </c>
      <c r="C40" s="154" t="s">
        <v>212</v>
      </c>
      <c r="D40" s="20">
        <v>5.9</v>
      </c>
      <c r="E40" s="20">
        <v>5.3</v>
      </c>
      <c r="F40" s="6">
        <f>(D40*0.75)+(E40*0.25)</f>
        <v>5.7500000000000009</v>
      </c>
      <c r="G40" s="22"/>
      <c r="H40" s="20">
        <v>5.0999999999999996</v>
      </c>
      <c r="I40" s="20">
        <v>5</v>
      </c>
      <c r="J40" s="6">
        <f>(H40*0.75)+(I40*0.25)</f>
        <v>5.0749999999999993</v>
      </c>
      <c r="K40" s="22"/>
      <c r="L40" s="20"/>
      <c r="M40" s="20"/>
      <c r="N40" s="6">
        <f>(L40*0.75)+(M40*0.25)</f>
        <v>0</v>
      </c>
      <c r="O40" s="22"/>
      <c r="P40" s="6">
        <f>F40</f>
        <v>5.7500000000000009</v>
      </c>
      <c r="Q40" s="6">
        <f>J40</f>
        <v>5.0749999999999993</v>
      </c>
      <c r="R40" s="6"/>
      <c r="S40" s="6">
        <f>AVERAGE(P40:R40)</f>
        <v>5.4124999999999996</v>
      </c>
    </row>
    <row r="41" spans="1:20" ht="14.25" x14ac:dyDescent="0.2">
      <c r="A41" s="85">
        <v>137</v>
      </c>
      <c r="B41" s="89" t="s">
        <v>105</v>
      </c>
      <c r="C41" s="154" t="s">
        <v>238</v>
      </c>
      <c r="D41" s="9"/>
      <c r="E41" s="10"/>
      <c r="F41" s="11"/>
      <c r="G41" s="22"/>
      <c r="H41" s="9"/>
      <c r="I41" s="10"/>
      <c r="J41" s="11"/>
      <c r="K41" s="22"/>
      <c r="L41" s="9"/>
      <c r="M41" s="10"/>
      <c r="N41" s="11"/>
      <c r="O41" s="22"/>
      <c r="P41" s="11"/>
      <c r="Q41" s="11"/>
      <c r="R41" s="11"/>
      <c r="S41" s="11"/>
      <c r="T41" s="9"/>
    </row>
    <row r="42" spans="1:20" ht="14.25" x14ac:dyDescent="0.2">
      <c r="A42" s="85">
        <v>136</v>
      </c>
      <c r="B42" s="89" t="s">
        <v>107</v>
      </c>
      <c r="C42" s="154" t="s">
        <v>238</v>
      </c>
      <c r="D42" s="20">
        <v>5.5</v>
      </c>
      <c r="E42" s="20">
        <v>6</v>
      </c>
      <c r="F42" s="6">
        <f>(D42*0.75)+(E42*0.25)</f>
        <v>5.625</v>
      </c>
      <c r="G42" s="22"/>
      <c r="H42" s="20">
        <v>4.7</v>
      </c>
      <c r="I42" s="20">
        <v>4.8</v>
      </c>
      <c r="J42" s="6">
        <f>(H42*0.75)+(I42*0.25)</f>
        <v>4.7250000000000005</v>
      </c>
      <c r="K42" s="22"/>
      <c r="L42" s="20"/>
      <c r="M42" s="20"/>
      <c r="N42" s="6">
        <f>(L42*0.75)+(M42*0.25)</f>
        <v>0</v>
      </c>
      <c r="O42" s="22"/>
      <c r="P42" s="6">
        <f>F42</f>
        <v>5.625</v>
      </c>
      <c r="Q42" s="6">
        <f>J42</f>
        <v>4.7250000000000005</v>
      </c>
      <c r="R42" s="6"/>
      <c r="S42" s="6">
        <f>AVERAGE(P42:R42)</f>
        <v>5.1750000000000007</v>
      </c>
    </row>
    <row r="43" spans="1:20" ht="14.25" x14ac:dyDescent="0.2">
      <c r="A43" s="85">
        <v>134</v>
      </c>
      <c r="B43" s="89" t="s">
        <v>147</v>
      </c>
      <c r="C43" s="154" t="s">
        <v>238</v>
      </c>
      <c r="D43" s="9"/>
      <c r="E43" s="10"/>
      <c r="F43" s="11"/>
      <c r="G43" s="22"/>
      <c r="H43" s="9"/>
      <c r="I43" s="10"/>
      <c r="J43" s="11"/>
      <c r="K43" s="22"/>
      <c r="L43" s="9"/>
      <c r="M43" s="10"/>
      <c r="N43" s="11"/>
      <c r="O43" s="22"/>
      <c r="P43" s="11"/>
      <c r="Q43" s="11"/>
      <c r="R43" s="11"/>
      <c r="S43" s="11"/>
      <c r="T43" s="9"/>
    </row>
    <row r="44" spans="1:20" ht="14.25" x14ac:dyDescent="0.2">
      <c r="A44" s="85">
        <v>139</v>
      </c>
      <c r="B44" s="89" t="s">
        <v>145</v>
      </c>
      <c r="C44" s="154" t="s">
        <v>238</v>
      </c>
      <c r="D44" s="20">
        <v>5.2</v>
      </c>
      <c r="E44" s="20">
        <v>4.8</v>
      </c>
      <c r="F44" s="6">
        <f>(D44*0.75)+(E44*0.25)</f>
        <v>5.1000000000000005</v>
      </c>
      <c r="G44" s="22"/>
      <c r="H44" s="20">
        <v>3.8</v>
      </c>
      <c r="I44" s="20">
        <v>4.5</v>
      </c>
      <c r="J44" s="6">
        <f>(H44*0.75)+(I44*0.25)</f>
        <v>3.9749999999999996</v>
      </c>
      <c r="K44" s="22"/>
      <c r="L44" s="20"/>
      <c r="M44" s="20"/>
      <c r="N44" s="6">
        <f>(L44*0.75)+(M44*0.25)</f>
        <v>0</v>
      </c>
      <c r="O44" s="22"/>
      <c r="P44" s="6">
        <f>F44</f>
        <v>5.1000000000000005</v>
      </c>
      <c r="Q44" s="6">
        <f>J44</f>
        <v>3.9749999999999996</v>
      </c>
      <c r="R44" s="6"/>
      <c r="S44" s="6">
        <f>AVERAGE(P44:R44)</f>
        <v>4.5374999999999996</v>
      </c>
    </row>
    <row r="45" spans="1:20" ht="14.25" x14ac:dyDescent="0.2">
      <c r="A45" s="85">
        <v>145</v>
      </c>
      <c r="B45" s="89" t="s">
        <v>102</v>
      </c>
      <c r="C45" s="90" t="s">
        <v>228</v>
      </c>
      <c r="D45" s="9"/>
      <c r="E45" s="10"/>
      <c r="F45" s="11"/>
      <c r="G45" s="22"/>
      <c r="H45" s="9"/>
      <c r="I45" s="10"/>
      <c r="J45" s="11"/>
      <c r="K45" s="22"/>
      <c r="L45" s="9"/>
      <c r="M45" s="10"/>
      <c r="N45" s="11"/>
      <c r="O45" s="22"/>
      <c r="P45" s="11"/>
      <c r="Q45" s="11"/>
      <c r="R45" s="11"/>
      <c r="S45" s="11"/>
      <c r="T45" s="9"/>
    </row>
    <row r="46" spans="1:20" ht="14.25" x14ac:dyDescent="0.2">
      <c r="A46" s="120">
        <v>150</v>
      </c>
      <c r="B46" s="122" t="s">
        <v>138</v>
      </c>
      <c r="C46" s="123" t="s">
        <v>216</v>
      </c>
      <c r="D46" s="20"/>
      <c r="E46" s="20"/>
      <c r="F46" s="6">
        <f>(D46*0.75)+(E46*0.25)</f>
        <v>0</v>
      </c>
      <c r="G46" s="22"/>
      <c r="H46" s="20"/>
      <c r="I46" s="20"/>
      <c r="J46" s="6">
        <f>(H46*0.75)+(I46*0.25)</f>
        <v>0</v>
      </c>
      <c r="K46" s="22"/>
      <c r="L46" s="20"/>
      <c r="M46" s="20"/>
      <c r="N46" s="6">
        <f>(L46*0.75)+(M46*0.25)</f>
        <v>0</v>
      </c>
      <c r="O46" s="22"/>
      <c r="P46" s="6">
        <f>F46</f>
        <v>0</v>
      </c>
      <c r="Q46" s="6">
        <f>J46</f>
        <v>0</v>
      </c>
      <c r="R46" s="6"/>
      <c r="S46" s="137" t="s">
        <v>299</v>
      </c>
    </row>
    <row r="47" spans="1:20" ht="14.25" x14ac:dyDescent="0.2">
      <c r="A47" s="139"/>
      <c r="B47" s="63"/>
      <c r="C47" s="138"/>
      <c r="D47" s="140"/>
      <c r="E47" s="140"/>
      <c r="F47" s="141"/>
      <c r="G47" s="142"/>
      <c r="H47" s="140"/>
      <c r="I47" s="140"/>
      <c r="J47" s="141"/>
      <c r="K47" s="142"/>
      <c r="L47" s="140"/>
      <c r="M47" s="140"/>
      <c r="N47" s="141"/>
      <c r="O47" s="142"/>
      <c r="P47" s="141"/>
      <c r="Q47" s="141"/>
      <c r="R47" s="141"/>
      <c r="S47" s="141"/>
    </row>
    <row r="50" spans="2:2" x14ac:dyDescent="0.2">
      <c r="B50" s="21"/>
    </row>
    <row r="52" spans="2:2" x14ac:dyDescent="0.2">
      <c r="B52" s="17"/>
    </row>
  </sheetData>
  <mergeCells count="20">
    <mergeCell ref="C37:C38"/>
    <mergeCell ref="C15:C16"/>
    <mergeCell ref="C43:C44"/>
    <mergeCell ref="C23:C24"/>
    <mergeCell ref="C41:C42"/>
    <mergeCell ref="C39:C40"/>
    <mergeCell ref="C35:C36"/>
    <mergeCell ref="P4:R4"/>
    <mergeCell ref="C27:C28"/>
    <mergeCell ref="C33:C34"/>
    <mergeCell ref="C13:C14"/>
    <mergeCell ref="C7:C8"/>
    <mergeCell ref="C29:C30"/>
    <mergeCell ref="C19:C20"/>
    <mergeCell ref="C25:C26"/>
    <mergeCell ref="C31:C32"/>
    <mergeCell ref="C17:C18"/>
    <mergeCell ref="C11:C12"/>
    <mergeCell ref="C9:C10"/>
    <mergeCell ref="C21:C22"/>
  </mergeCells>
  <pageMargins left="0.74803149606299213" right="0.74803149606299213" top="0.98425196850393704" bottom="0.98425196850393704" header="0.51181102362204722" footer="0.51181102362204722"/>
  <pageSetup paperSize="9" scale="90" orientation="portrait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6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5" x14ac:dyDescent="0.2">
      <c r="A1" t="s">
        <v>88</v>
      </c>
      <c r="D1" t="s">
        <v>15</v>
      </c>
      <c r="E1" t="s">
        <v>289</v>
      </c>
      <c r="F1" t="s">
        <v>15</v>
      </c>
      <c r="H1" s="147" t="str">
        <f>E1</f>
        <v>Darryn Fedrick</v>
      </c>
      <c r="I1" s="147"/>
      <c r="J1" s="147"/>
      <c r="K1" s="147"/>
      <c r="L1" s="147"/>
      <c r="Q1" s="9"/>
      <c r="W1" s="22"/>
      <c r="X1" t="s">
        <v>16</v>
      </c>
      <c r="Z1" s="147" t="str">
        <f>E2</f>
        <v>Chris Wicks</v>
      </c>
      <c r="AA1" s="147"/>
      <c r="AB1" s="147"/>
      <c r="AC1" s="147"/>
      <c r="AD1" s="147"/>
      <c r="AI1" s="9"/>
      <c r="AO1" s="25"/>
      <c r="AP1" t="s">
        <v>17</v>
      </c>
      <c r="AR1" s="147" t="str">
        <f>E3</f>
        <v>Tristyn Lowe</v>
      </c>
      <c r="AS1" s="147"/>
      <c r="AT1" s="147"/>
      <c r="AU1" s="147"/>
      <c r="AV1" s="147"/>
      <c r="BA1" s="9"/>
      <c r="BG1" s="22"/>
      <c r="BH1" s="7"/>
      <c r="BI1" s="7"/>
      <c r="BJ1" s="7"/>
      <c r="BL1" s="7">
        <f ca="1">NOW()</f>
        <v>42241.355208796296</v>
      </c>
    </row>
    <row r="2" spans="1:65" x14ac:dyDescent="0.2">
      <c r="A2" s="1" t="s">
        <v>89</v>
      </c>
      <c r="D2" t="s">
        <v>16</v>
      </c>
      <c r="E2" t="s">
        <v>288</v>
      </c>
      <c r="Q2" s="9"/>
      <c r="W2" s="22"/>
      <c r="AI2" s="9"/>
      <c r="AO2" s="25"/>
      <c r="BA2" s="9"/>
      <c r="BG2" s="22"/>
      <c r="BH2" s="8"/>
      <c r="BI2" s="8"/>
      <c r="BJ2" s="8"/>
      <c r="BL2" s="8">
        <f ca="1">NOW()</f>
        <v>42241.355208796296</v>
      </c>
    </row>
    <row r="3" spans="1:65" x14ac:dyDescent="0.2">
      <c r="A3" t="s">
        <v>39</v>
      </c>
      <c r="C3" t="s">
        <v>271</v>
      </c>
      <c r="D3" t="s">
        <v>17</v>
      </c>
      <c r="E3" t="s">
        <v>287</v>
      </c>
      <c r="F3" s="146" t="s">
        <v>10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9"/>
      <c r="R3" s="146" t="s">
        <v>12</v>
      </c>
      <c r="S3" s="146"/>
      <c r="T3" s="146"/>
      <c r="U3" s="146"/>
      <c r="W3" s="22"/>
      <c r="X3" s="146" t="s">
        <v>10</v>
      </c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9"/>
      <c r="AJ3" s="146" t="s">
        <v>12</v>
      </c>
      <c r="AK3" s="146"/>
      <c r="AL3" s="146"/>
      <c r="AM3" s="146"/>
      <c r="AO3" s="25"/>
      <c r="AP3" s="146" t="s">
        <v>10</v>
      </c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9"/>
      <c r="BB3" s="146" t="s">
        <v>12</v>
      </c>
      <c r="BC3" s="146"/>
      <c r="BD3" s="146"/>
      <c r="BE3" s="146"/>
      <c r="BG3" s="22"/>
      <c r="BH3" s="146" t="s">
        <v>32</v>
      </c>
      <c r="BI3" s="147"/>
      <c r="BJ3" s="147"/>
      <c r="BK3" s="147"/>
    </row>
    <row r="4" spans="1:65" x14ac:dyDescent="0.2">
      <c r="N4" s="2" t="s">
        <v>29</v>
      </c>
      <c r="O4" t="s">
        <v>2</v>
      </c>
      <c r="Q4" s="24"/>
      <c r="V4" s="2" t="s">
        <v>31</v>
      </c>
      <c r="W4" s="22"/>
      <c r="AF4" s="2" t="s">
        <v>29</v>
      </c>
      <c r="AG4" t="s">
        <v>2</v>
      </c>
      <c r="AI4" s="24"/>
      <c r="AN4" s="2" t="s">
        <v>31</v>
      </c>
      <c r="AO4" s="23"/>
      <c r="AX4" s="2" t="s">
        <v>29</v>
      </c>
      <c r="AY4" t="s">
        <v>2</v>
      </c>
      <c r="BA4" s="24"/>
      <c r="BF4" s="2" t="s">
        <v>31</v>
      </c>
      <c r="BG4" s="23"/>
      <c r="BH4" s="2"/>
      <c r="BI4" s="2"/>
      <c r="BJ4" s="2"/>
      <c r="BK4" s="2"/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41</v>
      </c>
      <c r="L5" s="2" t="s">
        <v>85</v>
      </c>
      <c r="M5" s="2" t="s">
        <v>27</v>
      </c>
      <c r="N5" s="2" t="s">
        <v>36</v>
      </c>
      <c r="O5" s="2" t="s">
        <v>30</v>
      </c>
      <c r="P5" s="2" t="s">
        <v>9</v>
      </c>
      <c r="Q5" s="24"/>
      <c r="R5" s="37" t="s">
        <v>11</v>
      </c>
      <c r="S5" s="37" t="s">
        <v>49</v>
      </c>
      <c r="T5" s="2" t="s">
        <v>2</v>
      </c>
      <c r="U5" s="2" t="s">
        <v>27</v>
      </c>
      <c r="V5" s="2" t="s">
        <v>14</v>
      </c>
      <c r="W5" s="23"/>
      <c r="X5" s="2" t="s">
        <v>8</v>
      </c>
      <c r="Y5" s="2" t="s">
        <v>38</v>
      </c>
      <c r="Z5" s="2" t="s">
        <v>5</v>
      </c>
      <c r="AA5" s="2" t="s">
        <v>7</v>
      </c>
      <c r="AB5" s="2" t="s">
        <v>40</v>
      </c>
      <c r="AC5" s="2" t="s">
        <v>41</v>
      </c>
      <c r="AD5" s="2" t="s">
        <v>85</v>
      </c>
      <c r="AE5" s="2" t="s">
        <v>27</v>
      </c>
      <c r="AF5" s="2" t="s">
        <v>36</v>
      </c>
      <c r="AG5" s="2" t="s">
        <v>30</v>
      </c>
      <c r="AH5" s="2" t="s">
        <v>9</v>
      </c>
      <c r="AI5" s="24"/>
      <c r="AJ5" s="37" t="s">
        <v>11</v>
      </c>
      <c r="AK5" s="37" t="s">
        <v>49</v>
      </c>
      <c r="AL5" s="32" t="s">
        <v>2</v>
      </c>
      <c r="AM5" s="32" t="s">
        <v>27</v>
      </c>
      <c r="AN5" s="2" t="s">
        <v>14</v>
      </c>
      <c r="AO5" s="23"/>
      <c r="AP5" s="2" t="s">
        <v>8</v>
      </c>
      <c r="AQ5" s="2" t="s">
        <v>38</v>
      </c>
      <c r="AR5" s="2" t="s">
        <v>5</v>
      </c>
      <c r="AS5" s="2" t="s">
        <v>7</v>
      </c>
      <c r="AT5" s="2" t="s">
        <v>40</v>
      </c>
      <c r="AU5" s="2" t="s">
        <v>41</v>
      </c>
      <c r="AV5" s="2" t="s">
        <v>85</v>
      </c>
      <c r="AW5" s="2" t="s">
        <v>27</v>
      </c>
      <c r="AX5" s="2" t="s">
        <v>36</v>
      </c>
      <c r="AY5" s="2" t="s">
        <v>30</v>
      </c>
      <c r="AZ5" s="2" t="s">
        <v>9</v>
      </c>
      <c r="BA5" s="24"/>
      <c r="BB5" s="37" t="s">
        <v>11</v>
      </c>
      <c r="BC5" s="37" t="s">
        <v>49</v>
      </c>
      <c r="BD5" s="32" t="s">
        <v>2</v>
      </c>
      <c r="BE5" s="32" t="s">
        <v>27</v>
      </c>
      <c r="BF5" s="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33</v>
      </c>
      <c r="BL5" s="2" t="s">
        <v>23</v>
      </c>
      <c r="BM5" s="37" t="s">
        <v>2</v>
      </c>
    </row>
    <row r="6" spans="1:65" x14ac:dyDescent="0.2">
      <c r="Q6" s="9"/>
      <c r="W6" s="22"/>
      <c r="AI6" s="9"/>
      <c r="AO6" s="25"/>
      <c r="BA6" s="9"/>
      <c r="BG6" s="22"/>
    </row>
    <row r="7" spans="1:65" ht="14.25" x14ac:dyDescent="0.2">
      <c r="A7" s="84">
        <v>1</v>
      </c>
      <c r="B7" s="81" t="s">
        <v>135</v>
      </c>
      <c r="C7" s="150" t="s">
        <v>210</v>
      </c>
      <c r="D7" s="150" t="s">
        <v>217</v>
      </c>
      <c r="E7" s="157" t="s">
        <v>272</v>
      </c>
      <c r="F7" s="20">
        <v>5</v>
      </c>
      <c r="G7" s="20">
        <v>5.4</v>
      </c>
      <c r="H7" s="20">
        <v>4.8</v>
      </c>
      <c r="I7" s="20">
        <v>6.5</v>
      </c>
      <c r="J7" s="20">
        <v>6</v>
      </c>
      <c r="K7" s="20">
        <v>5.2</v>
      </c>
      <c r="L7" s="20">
        <v>5</v>
      </c>
      <c r="M7" s="5">
        <f t="shared" ref="M7:M12" si="0">SUM(F7:L7)</f>
        <v>37.9</v>
      </c>
      <c r="N7" s="16"/>
      <c r="O7" s="16"/>
      <c r="P7" s="16"/>
      <c r="Q7" s="9"/>
      <c r="R7" s="10"/>
      <c r="S7" s="10"/>
      <c r="T7" s="10"/>
      <c r="U7" s="11"/>
      <c r="V7" s="11"/>
      <c r="W7" s="22"/>
      <c r="X7" s="20">
        <v>4.5</v>
      </c>
      <c r="Y7" s="20">
        <v>4.5</v>
      </c>
      <c r="Z7" s="20">
        <v>4</v>
      </c>
      <c r="AA7" s="20">
        <v>5</v>
      </c>
      <c r="AB7" s="20">
        <v>5</v>
      </c>
      <c r="AC7" s="20">
        <v>5</v>
      </c>
      <c r="AD7" s="20">
        <v>4.5</v>
      </c>
      <c r="AE7" s="5">
        <f t="shared" ref="AE7:AE12" si="1">SUM(X7:AD7)</f>
        <v>32.5</v>
      </c>
      <c r="AF7" s="16"/>
      <c r="AG7" s="16"/>
      <c r="AH7" s="16"/>
      <c r="AI7" s="9"/>
      <c r="AJ7" s="10"/>
      <c r="AK7" s="10"/>
      <c r="AL7" s="10"/>
      <c r="AM7" s="11"/>
      <c r="AN7" s="11"/>
      <c r="AO7" s="26"/>
      <c r="AP7" s="20">
        <v>4</v>
      </c>
      <c r="AQ7" s="20">
        <v>4.3</v>
      </c>
      <c r="AR7" s="20">
        <v>5</v>
      </c>
      <c r="AS7" s="20">
        <v>8</v>
      </c>
      <c r="AT7" s="20">
        <v>5.6</v>
      </c>
      <c r="AU7" s="20">
        <v>5.2</v>
      </c>
      <c r="AV7" s="20">
        <v>5</v>
      </c>
      <c r="AW7" s="5">
        <f t="shared" ref="AW7:AW12" si="2">SUM(AP7:AV7)</f>
        <v>37.1</v>
      </c>
      <c r="AX7" s="16"/>
      <c r="AY7" s="16"/>
      <c r="AZ7" s="16"/>
      <c r="BA7" s="9"/>
      <c r="BB7" s="10"/>
      <c r="BC7" s="10"/>
      <c r="BD7" s="10"/>
      <c r="BE7" s="11"/>
      <c r="BF7" s="11"/>
      <c r="BG7" s="27"/>
      <c r="BH7" s="11"/>
      <c r="BI7" s="11"/>
      <c r="BJ7" s="11"/>
      <c r="BK7" s="11"/>
      <c r="BL7" s="9"/>
      <c r="BM7" s="9"/>
    </row>
    <row r="8" spans="1:65" ht="14.25" x14ac:dyDescent="0.2">
      <c r="A8" s="84">
        <v>2</v>
      </c>
      <c r="B8" s="81" t="s">
        <v>133</v>
      </c>
      <c r="C8" s="150"/>
      <c r="D8" s="150"/>
      <c r="E8" s="150"/>
      <c r="F8" s="20">
        <v>5.2</v>
      </c>
      <c r="G8" s="20">
        <v>5</v>
      </c>
      <c r="H8" s="20">
        <v>5</v>
      </c>
      <c r="I8" s="20">
        <v>6.2</v>
      </c>
      <c r="J8" s="20">
        <v>5.4</v>
      </c>
      <c r="K8" s="20">
        <v>5</v>
      </c>
      <c r="L8" s="20">
        <v>5.6</v>
      </c>
      <c r="M8" s="5">
        <f t="shared" si="0"/>
        <v>37.4</v>
      </c>
      <c r="N8" s="16"/>
      <c r="O8" s="16"/>
      <c r="P8" s="16"/>
      <c r="Q8" s="9"/>
      <c r="R8" s="9"/>
      <c r="S8" s="9"/>
      <c r="T8" s="9"/>
      <c r="U8" s="9"/>
      <c r="V8" s="9"/>
      <c r="W8" s="22"/>
      <c r="X8" s="20">
        <v>5</v>
      </c>
      <c r="Y8" s="20">
        <v>6.5</v>
      </c>
      <c r="Z8" s="20">
        <v>5.8</v>
      </c>
      <c r="AA8" s="20">
        <v>6.6</v>
      </c>
      <c r="AB8" s="20">
        <v>4</v>
      </c>
      <c r="AC8" s="20">
        <v>4.5</v>
      </c>
      <c r="AD8" s="20">
        <v>5.5</v>
      </c>
      <c r="AE8" s="5">
        <f t="shared" si="1"/>
        <v>37.9</v>
      </c>
      <c r="AF8" s="16"/>
      <c r="AG8" s="16"/>
      <c r="AH8" s="16"/>
      <c r="AI8" s="9"/>
      <c r="AJ8" s="9"/>
      <c r="AK8" s="9"/>
      <c r="AL8" s="9"/>
      <c r="AM8" s="9"/>
      <c r="AN8" s="9"/>
      <c r="AO8" s="25"/>
      <c r="AP8" s="20">
        <v>4.5999999999999996</v>
      </c>
      <c r="AQ8" s="20">
        <v>6.5</v>
      </c>
      <c r="AR8" s="20">
        <v>5.5</v>
      </c>
      <c r="AS8" s="20">
        <v>8.5</v>
      </c>
      <c r="AT8" s="20">
        <v>5</v>
      </c>
      <c r="AU8" s="20">
        <v>5.5</v>
      </c>
      <c r="AV8" s="20">
        <v>5.8</v>
      </c>
      <c r="AW8" s="5">
        <f t="shared" si="2"/>
        <v>41.4</v>
      </c>
      <c r="AX8" s="16"/>
      <c r="AY8" s="16"/>
      <c r="AZ8" s="16"/>
      <c r="BA8" s="9"/>
      <c r="BB8" s="9"/>
      <c r="BC8" s="9"/>
      <c r="BD8" s="9"/>
      <c r="BE8" s="9"/>
      <c r="BF8" s="9"/>
      <c r="BG8" s="22"/>
      <c r="BH8" s="9"/>
      <c r="BI8" s="9"/>
      <c r="BJ8" s="9"/>
      <c r="BK8" s="9"/>
      <c r="BL8" s="9"/>
      <c r="BM8" s="9"/>
    </row>
    <row r="9" spans="1:65" ht="14.25" x14ac:dyDescent="0.2">
      <c r="A9" s="84">
        <v>3</v>
      </c>
      <c r="B9" s="81" t="s">
        <v>190</v>
      </c>
      <c r="C9" s="150"/>
      <c r="D9" s="150"/>
      <c r="E9" s="150"/>
      <c r="F9" s="20">
        <v>5.2</v>
      </c>
      <c r="G9" s="20">
        <v>6</v>
      </c>
      <c r="H9" s="20">
        <v>5.7</v>
      </c>
      <c r="I9" s="20">
        <v>7</v>
      </c>
      <c r="J9" s="20">
        <v>6.4</v>
      </c>
      <c r="K9" s="20">
        <v>5.2</v>
      </c>
      <c r="L9" s="20">
        <v>5.6</v>
      </c>
      <c r="M9" s="5">
        <f t="shared" si="0"/>
        <v>41.1</v>
      </c>
      <c r="N9" s="16"/>
      <c r="O9" s="16"/>
      <c r="P9" s="16"/>
      <c r="Q9" s="9"/>
      <c r="R9" s="9"/>
      <c r="S9" s="9"/>
      <c r="T9" s="9"/>
      <c r="U9" s="9"/>
      <c r="V9" s="9"/>
      <c r="W9" s="22"/>
      <c r="X9" s="20">
        <v>4.8</v>
      </c>
      <c r="Y9" s="20">
        <v>6</v>
      </c>
      <c r="Z9" s="20">
        <v>4</v>
      </c>
      <c r="AA9" s="20">
        <v>6.8</v>
      </c>
      <c r="AB9" s="20">
        <v>6</v>
      </c>
      <c r="AC9" s="20">
        <v>5.5</v>
      </c>
      <c r="AD9" s="20">
        <v>5</v>
      </c>
      <c r="AE9" s="5">
        <f t="shared" si="1"/>
        <v>38.1</v>
      </c>
      <c r="AF9" s="16"/>
      <c r="AG9" s="16"/>
      <c r="AH9" s="16"/>
      <c r="AI9" s="9"/>
      <c r="AJ9" s="9"/>
      <c r="AK9" s="9"/>
      <c r="AL9" s="9"/>
      <c r="AM9" s="9"/>
      <c r="AN9" s="9"/>
      <c r="AO9" s="25"/>
      <c r="AP9" s="20">
        <v>5.2</v>
      </c>
      <c r="AQ9" s="20">
        <v>5.8</v>
      </c>
      <c r="AR9" s="20">
        <v>6.5</v>
      </c>
      <c r="AS9" s="20">
        <v>6</v>
      </c>
      <c r="AT9" s="20">
        <v>5.8</v>
      </c>
      <c r="AU9" s="20">
        <v>5.4</v>
      </c>
      <c r="AV9" s="20">
        <v>5.2</v>
      </c>
      <c r="AW9" s="5">
        <f t="shared" si="2"/>
        <v>39.900000000000006</v>
      </c>
      <c r="AX9" s="16"/>
      <c r="AY9" s="16"/>
      <c r="AZ9" s="16"/>
      <c r="BA9" s="9"/>
      <c r="BB9" s="9"/>
      <c r="BC9" s="9"/>
      <c r="BD9" s="9"/>
      <c r="BE9" s="9"/>
      <c r="BF9" s="9"/>
      <c r="BG9" s="22"/>
      <c r="BH9" s="9"/>
      <c r="BI9" s="9"/>
      <c r="BJ9" s="9"/>
      <c r="BK9" s="9"/>
      <c r="BL9" s="9"/>
      <c r="BM9" s="9"/>
    </row>
    <row r="10" spans="1:65" ht="14.25" x14ac:dyDescent="0.2">
      <c r="A10" s="84">
        <v>4</v>
      </c>
      <c r="B10" s="81" t="s">
        <v>191</v>
      </c>
      <c r="C10" s="150"/>
      <c r="D10" s="150"/>
      <c r="E10" s="150"/>
      <c r="F10" s="20">
        <v>5.2</v>
      </c>
      <c r="G10" s="20">
        <v>5.8</v>
      </c>
      <c r="H10" s="20">
        <v>5.6</v>
      </c>
      <c r="I10" s="20">
        <v>5.2</v>
      </c>
      <c r="J10" s="20">
        <v>5.5</v>
      </c>
      <c r="K10" s="20">
        <v>5.2</v>
      </c>
      <c r="L10" s="20">
        <v>4.2</v>
      </c>
      <c r="M10" s="5">
        <f t="shared" si="0"/>
        <v>36.700000000000003</v>
      </c>
      <c r="N10" s="16"/>
      <c r="O10" s="16"/>
      <c r="P10" s="16"/>
      <c r="Q10" s="9"/>
      <c r="R10" s="9"/>
      <c r="S10" s="9"/>
      <c r="T10" s="9"/>
      <c r="U10" s="9"/>
      <c r="V10" s="9"/>
      <c r="W10" s="22"/>
      <c r="X10" s="20">
        <v>5.5</v>
      </c>
      <c r="Y10" s="20">
        <v>5</v>
      </c>
      <c r="Z10" s="20">
        <v>5.5</v>
      </c>
      <c r="AA10" s="20">
        <v>6</v>
      </c>
      <c r="AB10" s="20">
        <v>5</v>
      </c>
      <c r="AC10" s="20">
        <v>5</v>
      </c>
      <c r="AD10" s="20">
        <v>3</v>
      </c>
      <c r="AE10" s="5">
        <f t="shared" si="1"/>
        <v>35</v>
      </c>
      <c r="AF10" s="16"/>
      <c r="AG10" s="16"/>
      <c r="AH10" s="16"/>
      <c r="AI10" s="9"/>
      <c r="AJ10" s="9"/>
      <c r="AK10" s="9"/>
      <c r="AL10" s="9"/>
      <c r="AM10" s="9"/>
      <c r="AN10" s="9"/>
      <c r="AO10" s="25"/>
      <c r="AP10" s="20">
        <v>5.4</v>
      </c>
      <c r="AQ10" s="20">
        <v>6.8</v>
      </c>
      <c r="AR10" s="20">
        <v>6.6</v>
      </c>
      <c r="AS10" s="20">
        <v>6.2</v>
      </c>
      <c r="AT10" s="20">
        <v>6.5</v>
      </c>
      <c r="AU10" s="20">
        <v>4.2</v>
      </c>
      <c r="AV10" s="20">
        <v>4.8</v>
      </c>
      <c r="AW10" s="5">
        <f t="shared" si="2"/>
        <v>40.499999999999993</v>
      </c>
      <c r="AX10" s="16"/>
      <c r="AY10" s="16"/>
      <c r="AZ10" s="16"/>
      <c r="BA10" s="9"/>
      <c r="BB10" s="9"/>
      <c r="BC10" s="9"/>
      <c r="BD10" s="9"/>
      <c r="BE10" s="9"/>
      <c r="BF10" s="9"/>
      <c r="BG10" s="22"/>
      <c r="BH10" s="9"/>
      <c r="BI10" s="9"/>
      <c r="BJ10" s="9"/>
      <c r="BK10" s="9"/>
      <c r="BL10" s="9"/>
      <c r="BM10" s="9"/>
    </row>
    <row r="11" spans="1:65" ht="14.25" x14ac:dyDescent="0.2">
      <c r="A11" s="84">
        <v>5</v>
      </c>
      <c r="B11" s="81" t="s">
        <v>131</v>
      </c>
      <c r="C11" s="150"/>
      <c r="D11" s="150"/>
      <c r="E11" s="150"/>
      <c r="F11" s="20">
        <v>5.2</v>
      </c>
      <c r="G11" s="20">
        <v>5.4</v>
      </c>
      <c r="H11" s="20">
        <v>5.6</v>
      </c>
      <c r="I11" s="20">
        <v>6.6</v>
      </c>
      <c r="J11" s="20">
        <v>5.4</v>
      </c>
      <c r="K11" s="20">
        <v>5.6</v>
      </c>
      <c r="L11" s="20">
        <v>0</v>
      </c>
      <c r="M11" s="5">
        <f t="shared" si="0"/>
        <v>33.800000000000004</v>
      </c>
      <c r="N11" s="16"/>
      <c r="O11" s="16"/>
      <c r="P11" s="16"/>
      <c r="Q11" s="9"/>
      <c r="R11" s="9"/>
      <c r="S11" s="9"/>
      <c r="T11" s="9"/>
      <c r="U11" s="9"/>
      <c r="V11" s="9"/>
      <c r="W11" s="22"/>
      <c r="X11" s="20">
        <v>5.5</v>
      </c>
      <c r="Y11" s="20">
        <v>6.8</v>
      </c>
      <c r="Z11" s="20">
        <v>6</v>
      </c>
      <c r="AA11" s="20">
        <v>6.5</v>
      </c>
      <c r="AB11" s="20">
        <v>0</v>
      </c>
      <c r="AC11" s="20">
        <v>6</v>
      </c>
      <c r="AD11" s="20">
        <v>5.8</v>
      </c>
      <c r="AE11" s="5">
        <f t="shared" si="1"/>
        <v>36.6</v>
      </c>
      <c r="AF11" s="16"/>
      <c r="AG11" s="16"/>
      <c r="AH11" s="16"/>
      <c r="AI11" s="9"/>
      <c r="AJ11" s="9"/>
      <c r="AK11" s="9"/>
      <c r="AL11" s="9"/>
      <c r="AM11" s="9"/>
      <c r="AN11" s="9"/>
      <c r="AO11" s="25"/>
      <c r="AP11" s="20">
        <v>5.8</v>
      </c>
      <c r="AQ11" s="20">
        <v>6.4</v>
      </c>
      <c r="AR11" s="20">
        <v>7.5</v>
      </c>
      <c r="AS11" s="20">
        <v>9</v>
      </c>
      <c r="AT11" s="20">
        <v>0</v>
      </c>
      <c r="AU11" s="20">
        <v>7</v>
      </c>
      <c r="AV11" s="20">
        <v>6</v>
      </c>
      <c r="AW11" s="5">
        <f t="shared" si="2"/>
        <v>41.7</v>
      </c>
      <c r="AX11" s="16"/>
      <c r="AY11" s="16"/>
      <c r="AZ11" s="16"/>
      <c r="BA11" s="9"/>
      <c r="BB11" s="9"/>
      <c r="BC11" s="9"/>
      <c r="BD11" s="9"/>
      <c r="BE11" s="9"/>
      <c r="BF11" s="9"/>
      <c r="BG11" s="22"/>
      <c r="BH11" s="9"/>
      <c r="BI11" s="9"/>
      <c r="BJ11" s="9"/>
      <c r="BK11" s="9"/>
      <c r="BL11" s="9"/>
      <c r="BM11" s="9"/>
    </row>
    <row r="12" spans="1:65" ht="14.25" x14ac:dyDescent="0.2">
      <c r="A12" s="84">
        <v>6</v>
      </c>
      <c r="B12" s="81" t="s">
        <v>130</v>
      </c>
      <c r="C12" s="150"/>
      <c r="D12" s="150"/>
      <c r="E12" s="150"/>
      <c r="F12" s="20">
        <v>6.8</v>
      </c>
      <c r="G12" s="20">
        <v>6</v>
      </c>
      <c r="H12" s="20">
        <v>6.5</v>
      </c>
      <c r="I12" s="20">
        <v>8</v>
      </c>
      <c r="J12" s="20">
        <v>7</v>
      </c>
      <c r="K12" s="20">
        <v>7</v>
      </c>
      <c r="L12" s="20">
        <v>7</v>
      </c>
      <c r="M12" s="5">
        <f t="shared" si="0"/>
        <v>48.3</v>
      </c>
      <c r="N12" s="16"/>
      <c r="O12" s="16"/>
      <c r="P12" s="16"/>
      <c r="Q12" s="9"/>
      <c r="R12" s="9"/>
      <c r="S12" s="9"/>
      <c r="T12" s="9"/>
      <c r="U12" s="9"/>
      <c r="V12" s="9"/>
      <c r="W12" s="22"/>
      <c r="X12" s="20">
        <v>6.5</v>
      </c>
      <c r="Y12" s="20">
        <v>7</v>
      </c>
      <c r="Z12" s="20">
        <v>6</v>
      </c>
      <c r="AA12" s="20">
        <v>7</v>
      </c>
      <c r="AB12" s="20">
        <v>6.8</v>
      </c>
      <c r="AC12" s="20">
        <v>6</v>
      </c>
      <c r="AD12" s="20">
        <v>7</v>
      </c>
      <c r="AE12" s="5">
        <f t="shared" si="1"/>
        <v>46.3</v>
      </c>
      <c r="AF12" s="16"/>
      <c r="AG12" s="16"/>
      <c r="AH12" s="16"/>
      <c r="AI12" s="9"/>
      <c r="AJ12" s="9"/>
      <c r="AK12" s="9"/>
      <c r="AL12" s="9"/>
      <c r="AM12" s="9"/>
      <c r="AN12" s="9"/>
      <c r="AO12" s="25"/>
      <c r="AP12" s="20">
        <v>6.8</v>
      </c>
      <c r="AQ12" s="20">
        <v>8</v>
      </c>
      <c r="AR12" s="20">
        <v>8.5</v>
      </c>
      <c r="AS12" s="20">
        <v>9.5</v>
      </c>
      <c r="AT12" s="20">
        <v>7</v>
      </c>
      <c r="AU12" s="20">
        <v>6.2</v>
      </c>
      <c r="AV12" s="20">
        <v>7</v>
      </c>
      <c r="AW12" s="5">
        <f t="shared" si="2"/>
        <v>53</v>
      </c>
      <c r="AX12" s="16"/>
      <c r="AY12" s="16"/>
      <c r="AZ12" s="16"/>
      <c r="BA12" s="9"/>
      <c r="BB12" s="9"/>
      <c r="BC12" s="9"/>
      <c r="BD12" s="9"/>
      <c r="BE12" s="9"/>
      <c r="BF12" s="9"/>
      <c r="BG12" s="22"/>
      <c r="BH12" s="9"/>
      <c r="BI12" s="9"/>
      <c r="BJ12" s="9"/>
      <c r="BK12" s="9"/>
      <c r="BL12" s="9"/>
      <c r="BM12" s="9"/>
    </row>
    <row r="13" spans="1:65" x14ac:dyDescent="0.2">
      <c r="A13" s="91" t="s">
        <v>26</v>
      </c>
      <c r="B13" s="81" t="s">
        <v>134</v>
      </c>
      <c r="C13" s="81"/>
      <c r="D13" s="81"/>
      <c r="E13" s="81"/>
      <c r="F13" s="9"/>
      <c r="G13" s="9"/>
      <c r="H13" s="9"/>
      <c r="I13" s="9"/>
      <c r="J13" s="9" t="s">
        <v>28</v>
      </c>
      <c r="K13" s="9"/>
      <c r="L13" s="9"/>
      <c r="M13" s="6">
        <f>SUM(M7:M12)</f>
        <v>235.20000000000005</v>
      </c>
      <c r="N13" s="6">
        <f>(M13/6)/7</f>
        <v>5.6000000000000014</v>
      </c>
      <c r="O13" s="20">
        <v>5.7</v>
      </c>
      <c r="P13" s="6">
        <f>(N13*0.75)+(O13*0.25)</f>
        <v>5.6250000000000009</v>
      </c>
      <c r="Q13" s="9"/>
      <c r="R13" s="20">
        <v>7.33</v>
      </c>
      <c r="S13" s="20">
        <v>5.5</v>
      </c>
      <c r="T13" s="20">
        <v>6</v>
      </c>
      <c r="U13" s="6">
        <f>(R13*0.5)+(S13*0.25)+(T13*0.25)</f>
        <v>6.54</v>
      </c>
      <c r="V13" s="6">
        <f>(P13+U13)/2</f>
        <v>6.0825000000000005</v>
      </c>
      <c r="W13" s="22"/>
      <c r="X13" s="9"/>
      <c r="Y13" s="9"/>
      <c r="Z13" s="9"/>
      <c r="AA13" s="9"/>
      <c r="AB13" s="9" t="s">
        <v>28</v>
      </c>
      <c r="AC13" s="9"/>
      <c r="AD13" s="9"/>
      <c r="AE13" s="6">
        <f>SUM(AE7:AE12)</f>
        <v>226.39999999999998</v>
      </c>
      <c r="AF13" s="6">
        <f>(AE13/6)/7</f>
        <v>5.39047619047619</v>
      </c>
      <c r="AG13" s="20">
        <v>6.7</v>
      </c>
      <c r="AH13" s="6">
        <f>(AF13*0.75)+(AG13*0.25)</f>
        <v>5.7178571428571425</v>
      </c>
      <c r="AI13" s="9"/>
      <c r="AJ13" s="20">
        <v>7.3</v>
      </c>
      <c r="AK13" s="20">
        <v>5.6</v>
      </c>
      <c r="AL13" s="20">
        <v>6.4</v>
      </c>
      <c r="AM13" s="6">
        <f>(AJ13*0.5)+(AK13*0.25)+(AL13*0.25)</f>
        <v>6.65</v>
      </c>
      <c r="AN13" s="6">
        <f>(AH13+AM13)/2</f>
        <v>6.1839285714285719</v>
      </c>
      <c r="AO13" s="25"/>
      <c r="AP13" s="9"/>
      <c r="AQ13" s="9"/>
      <c r="AR13" s="9"/>
      <c r="AS13" s="9"/>
      <c r="AT13" s="9" t="s">
        <v>28</v>
      </c>
      <c r="AU13" s="9"/>
      <c r="AV13" s="9"/>
      <c r="AW13" s="6">
        <f>SUM(AW7:AW12)</f>
        <v>253.60000000000002</v>
      </c>
      <c r="AX13" s="6">
        <f>(AW13/6)/7</f>
        <v>6.0380952380952388</v>
      </c>
      <c r="AY13" s="20">
        <v>6.9</v>
      </c>
      <c r="AZ13" s="6">
        <f>(AX13*0.75)+(AY13*0.25)</f>
        <v>6.2535714285714299</v>
      </c>
      <c r="BA13" s="9"/>
      <c r="BB13" s="20">
        <v>6.4</v>
      </c>
      <c r="BC13" s="20">
        <v>5.6</v>
      </c>
      <c r="BD13" s="20">
        <v>6.2</v>
      </c>
      <c r="BE13" s="6">
        <f>(BB13*0.5)+(BC13*0.25)+(BD13*0.25)</f>
        <v>6.1499999999999995</v>
      </c>
      <c r="BF13" s="6">
        <f>(AZ13+BE13)/2</f>
        <v>6.2017857142857142</v>
      </c>
      <c r="BG13" s="27"/>
      <c r="BH13" s="6">
        <f>V13</f>
        <v>6.0825000000000005</v>
      </c>
      <c r="BI13" s="6">
        <f>AN13</f>
        <v>6.1839285714285719</v>
      </c>
      <c r="BJ13" s="6">
        <f>BF13</f>
        <v>6.2017857142857142</v>
      </c>
      <c r="BK13" s="6">
        <f>AVERAGE(BH13:BJ13)</f>
        <v>6.1560714285714297</v>
      </c>
      <c r="BL13">
        <v>1</v>
      </c>
      <c r="BM13" s="6">
        <f>(SUM(O13,T13,AG13,AL13,AY13,BD13))/6</f>
        <v>6.3166666666666664</v>
      </c>
    </row>
    <row r="14" spans="1:65" x14ac:dyDescent="0.2"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7" spans="2:2" x14ac:dyDescent="0.2">
      <c r="B17" s="21"/>
    </row>
    <row r="19" spans="2:2" x14ac:dyDescent="0.2">
      <c r="B19" s="17"/>
    </row>
    <row r="21" spans="2:2" x14ac:dyDescent="0.2">
      <c r="B21" s="36"/>
    </row>
  </sheetData>
  <mergeCells count="13">
    <mergeCell ref="C7:C12"/>
    <mergeCell ref="D7:D12"/>
    <mergeCell ref="E7:E12"/>
    <mergeCell ref="R3:U3"/>
    <mergeCell ref="F3:P3"/>
    <mergeCell ref="H1:L1"/>
    <mergeCell ref="BH3:BK3"/>
    <mergeCell ref="X3:AH3"/>
    <mergeCell ref="AJ3:AM3"/>
    <mergeCell ref="AP3:AZ3"/>
    <mergeCell ref="BB3:BE3"/>
    <mergeCell ref="Z1:AD1"/>
    <mergeCell ref="AR1:AV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5" x14ac:dyDescent="0.2">
      <c r="A1" t="s">
        <v>88</v>
      </c>
      <c r="D1" t="s">
        <v>15</v>
      </c>
      <c r="E1" t="s">
        <v>289</v>
      </c>
      <c r="F1" t="s">
        <v>15</v>
      </c>
      <c r="H1" s="147" t="str">
        <f>E1</f>
        <v>Darryn Fedrick</v>
      </c>
      <c r="I1" s="147"/>
      <c r="J1" s="147"/>
      <c r="K1" s="147"/>
      <c r="L1" s="147"/>
      <c r="Q1" s="9"/>
      <c r="W1" s="22"/>
      <c r="X1" t="s">
        <v>16</v>
      </c>
      <c r="Z1" s="147" t="str">
        <f>E2</f>
        <v>Chris Wicks</v>
      </c>
      <c r="AA1" s="147"/>
      <c r="AB1" s="147"/>
      <c r="AC1" s="147"/>
      <c r="AD1" s="147"/>
      <c r="AI1" s="9"/>
      <c r="AO1" s="25"/>
      <c r="AP1" t="s">
        <v>17</v>
      </c>
      <c r="AR1" s="147" t="str">
        <f>E3</f>
        <v>Jenny Scott</v>
      </c>
      <c r="AS1" s="147"/>
      <c r="AT1" s="147"/>
      <c r="AU1" s="147"/>
      <c r="AV1" s="147"/>
      <c r="BA1" s="9"/>
      <c r="BG1" s="22"/>
      <c r="BH1" s="7"/>
      <c r="BI1" s="7"/>
      <c r="BJ1" s="7"/>
      <c r="BL1" s="7">
        <f ca="1">NOW()</f>
        <v>42241.355208796296</v>
      </c>
    </row>
    <row r="2" spans="1:65" x14ac:dyDescent="0.2">
      <c r="A2" s="1" t="s">
        <v>89</v>
      </c>
      <c r="D2" t="s">
        <v>16</v>
      </c>
      <c r="E2" t="s">
        <v>288</v>
      </c>
      <c r="Q2" s="9"/>
      <c r="W2" s="22"/>
      <c r="AI2" s="9"/>
      <c r="AO2" s="25"/>
      <c r="BA2" s="9"/>
      <c r="BG2" s="22"/>
      <c r="BH2" s="8"/>
      <c r="BI2" s="8"/>
      <c r="BJ2" s="8"/>
      <c r="BL2" s="8">
        <f ca="1">NOW()</f>
        <v>42241.355208796296</v>
      </c>
    </row>
    <row r="3" spans="1:65" x14ac:dyDescent="0.2">
      <c r="A3" t="s">
        <v>42</v>
      </c>
      <c r="C3" t="s">
        <v>273</v>
      </c>
      <c r="D3" t="s">
        <v>17</v>
      </c>
      <c r="E3" t="s">
        <v>291</v>
      </c>
      <c r="F3" s="146" t="s">
        <v>10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9"/>
      <c r="R3" s="146" t="s">
        <v>12</v>
      </c>
      <c r="S3" s="146"/>
      <c r="T3" s="146"/>
      <c r="U3" s="146"/>
      <c r="W3" s="22"/>
      <c r="X3" s="146" t="s">
        <v>10</v>
      </c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9"/>
      <c r="AJ3" s="146" t="s">
        <v>12</v>
      </c>
      <c r="AK3" s="146"/>
      <c r="AL3" s="146"/>
      <c r="AM3" s="146"/>
      <c r="AO3" s="25"/>
      <c r="AP3" s="146" t="s">
        <v>10</v>
      </c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9"/>
      <c r="BB3" s="146" t="s">
        <v>12</v>
      </c>
      <c r="BC3" s="146"/>
      <c r="BD3" s="146"/>
      <c r="BE3" s="146"/>
      <c r="BG3" s="22"/>
      <c r="BH3" s="146" t="s">
        <v>32</v>
      </c>
      <c r="BI3" s="147"/>
      <c r="BJ3" s="147"/>
      <c r="BK3" s="147"/>
    </row>
    <row r="4" spans="1:65" x14ac:dyDescent="0.2">
      <c r="N4" s="2" t="s">
        <v>29</v>
      </c>
      <c r="O4" t="s">
        <v>2</v>
      </c>
      <c r="Q4" s="24"/>
      <c r="V4" s="2" t="s">
        <v>31</v>
      </c>
      <c r="W4" s="22"/>
      <c r="AF4" s="2" t="s">
        <v>29</v>
      </c>
      <c r="AG4" t="s">
        <v>2</v>
      </c>
      <c r="AI4" s="24"/>
      <c r="AN4" s="32" t="s">
        <v>31</v>
      </c>
      <c r="AO4" s="23"/>
      <c r="AX4" s="2" t="s">
        <v>29</v>
      </c>
      <c r="AY4" t="s">
        <v>2</v>
      </c>
      <c r="BA4" s="24"/>
      <c r="BF4" s="32" t="s">
        <v>31</v>
      </c>
      <c r="BG4" s="23"/>
      <c r="BH4" s="2"/>
      <c r="BI4" s="2"/>
      <c r="BJ4" s="2"/>
      <c r="BK4" s="2"/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41</v>
      </c>
      <c r="L5" s="2" t="s">
        <v>85</v>
      </c>
      <c r="M5" s="2" t="s">
        <v>27</v>
      </c>
      <c r="N5" s="2" t="s">
        <v>36</v>
      </c>
      <c r="O5" s="2" t="s">
        <v>30</v>
      </c>
      <c r="P5" s="2" t="s">
        <v>9</v>
      </c>
      <c r="Q5" s="24"/>
      <c r="R5" s="37" t="s">
        <v>11</v>
      </c>
      <c r="S5" s="37" t="s">
        <v>49</v>
      </c>
      <c r="T5" s="2" t="s">
        <v>80</v>
      </c>
      <c r="U5" s="2" t="s">
        <v>27</v>
      </c>
      <c r="V5" s="2" t="s">
        <v>14</v>
      </c>
      <c r="W5" s="23"/>
      <c r="X5" s="2" t="s">
        <v>8</v>
      </c>
      <c r="Y5" s="2" t="s">
        <v>38</v>
      </c>
      <c r="Z5" s="2" t="s">
        <v>5</v>
      </c>
      <c r="AA5" s="2" t="s">
        <v>7</v>
      </c>
      <c r="AB5" s="2" t="s">
        <v>40</v>
      </c>
      <c r="AC5" s="2" t="s">
        <v>41</v>
      </c>
      <c r="AD5" s="2" t="s">
        <v>85</v>
      </c>
      <c r="AE5" s="2" t="s">
        <v>27</v>
      </c>
      <c r="AF5" s="2" t="s">
        <v>36</v>
      </c>
      <c r="AG5" s="2" t="s">
        <v>30</v>
      </c>
      <c r="AH5" s="2" t="s">
        <v>9</v>
      </c>
      <c r="AI5" s="24"/>
      <c r="AJ5" s="37" t="s">
        <v>11</v>
      </c>
      <c r="AK5" s="37" t="s">
        <v>49</v>
      </c>
      <c r="AL5" s="32" t="s">
        <v>80</v>
      </c>
      <c r="AM5" s="32" t="s">
        <v>27</v>
      </c>
      <c r="AN5" s="32" t="s">
        <v>14</v>
      </c>
      <c r="AO5" s="23"/>
      <c r="AP5" s="2" t="s">
        <v>8</v>
      </c>
      <c r="AQ5" s="2" t="s">
        <v>38</v>
      </c>
      <c r="AR5" s="2" t="s">
        <v>5</v>
      </c>
      <c r="AS5" s="2" t="s">
        <v>7</v>
      </c>
      <c r="AT5" s="2" t="s">
        <v>40</v>
      </c>
      <c r="AU5" s="2" t="s">
        <v>41</v>
      </c>
      <c r="AV5" s="2" t="s">
        <v>85</v>
      </c>
      <c r="AW5" s="2" t="s">
        <v>27</v>
      </c>
      <c r="AX5" s="2" t="s">
        <v>36</v>
      </c>
      <c r="AY5" s="2" t="s">
        <v>30</v>
      </c>
      <c r="AZ5" s="2" t="s">
        <v>9</v>
      </c>
      <c r="BA5" s="24"/>
      <c r="BB5" s="37" t="s">
        <v>11</v>
      </c>
      <c r="BC5" s="37" t="s">
        <v>49</v>
      </c>
      <c r="BD5" s="32" t="s">
        <v>80</v>
      </c>
      <c r="BE5" s="32" t="s">
        <v>27</v>
      </c>
      <c r="BF5" s="3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33</v>
      </c>
      <c r="BL5" s="2" t="s">
        <v>23</v>
      </c>
      <c r="BM5" s="37" t="s">
        <v>2</v>
      </c>
    </row>
    <row r="6" spans="1:65" x14ac:dyDescent="0.2">
      <c r="Q6" s="9"/>
      <c r="W6" s="22"/>
      <c r="AI6" s="9"/>
      <c r="AO6" s="25"/>
      <c r="BA6" s="9"/>
      <c r="BG6" s="22"/>
    </row>
    <row r="7" spans="1:65" ht="14.25" x14ac:dyDescent="0.2">
      <c r="A7" s="84">
        <v>1</v>
      </c>
      <c r="B7" s="81" t="s">
        <v>151</v>
      </c>
      <c r="C7" s="162" t="s">
        <v>199</v>
      </c>
      <c r="D7" s="162" t="s">
        <v>214</v>
      </c>
      <c r="E7" s="163" t="s">
        <v>224</v>
      </c>
      <c r="F7" s="20">
        <v>5</v>
      </c>
      <c r="G7" s="20">
        <v>5.6</v>
      </c>
      <c r="H7" s="20">
        <v>5.8</v>
      </c>
      <c r="I7" s="20">
        <v>5.8</v>
      </c>
      <c r="J7" s="20">
        <v>5.6</v>
      </c>
      <c r="K7" s="20">
        <v>6</v>
      </c>
      <c r="L7" s="20">
        <v>6.2</v>
      </c>
      <c r="M7" s="5">
        <f t="shared" ref="M7:M12" si="0">SUM(F7:L7)</f>
        <v>40</v>
      </c>
      <c r="N7" s="16"/>
      <c r="O7" s="16"/>
      <c r="P7" s="16"/>
      <c r="Q7" s="9"/>
      <c r="R7" s="10"/>
      <c r="S7" s="10"/>
      <c r="T7" s="10"/>
      <c r="U7" s="11"/>
      <c r="V7" s="11"/>
      <c r="W7" s="22"/>
      <c r="X7" s="20">
        <v>6</v>
      </c>
      <c r="Y7" s="20">
        <v>6</v>
      </c>
      <c r="Z7" s="20">
        <v>5.5</v>
      </c>
      <c r="AA7" s="20">
        <v>4</v>
      </c>
      <c r="AB7" s="20">
        <v>4.5</v>
      </c>
      <c r="AC7" s="20">
        <v>8</v>
      </c>
      <c r="AD7" s="20">
        <v>5.5</v>
      </c>
      <c r="AE7" s="5">
        <f t="shared" ref="AE7:AE12" si="1">SUM(X7:AD7)</f>
        <v>39.5</v>
      </c>
      <c r="AF7" s="16"/>
      <c r="AG7" s="16"/>
      <c r="AH7" s="16"/>
      <c r="AI7" s="9"/>
      <c r="AJ7" s="10"/>
      <c r="AK7" s="10"/>
      <c r="AL7" s="10"/>
      <c r="AM7" s="11"/>
      <c r="AN7" s="11"/>
      <c r="AO7" s="26"/>
      <c r="AP7" s="20">
        <v>5.5</v>
      </c>
      <c r="AQ7" s="20">
        <v>6</v>
      </c>
      <c r="AR7" s="20">
        <v>7</v>
      </c>
      <c r="AS7" s="20">
        <v>6.5</v>
      </c>
      <c r="AT7" s="20">
        <v>7</v>
      </c>
      <c r="AU7" s="20">
        <v>7</v>
      </c>
      <c r="AV7" s="20">
        <v>5.5</v>
      </c>
      <c r="AW7" s="5">
        <f t="shared" ref="AW7:AW12" si="2">SUM(AP7:AV7)</f>
        <v>44.5</v>
      </c>
      <c r="AX7" s="16"/>
      <c r="AY7" s="16"/>
      <c r="AZ7" s="16"/>
      <c r="BA7" s="9"/>
      <c r="BB7" s="10"/>
      <c r="BC7" s="10"/>
      <c r="BD7" s="10"/>
      <c r="BE7" s="11"/>
      <c r="BF7" s="11"/>
      <c r="BG7" s="27"/>
      <c r="BH7" s="11"/>
      <c r="BI7" s="11"/>
      <c r="BJ7" s="11"/>
      <c r="BK7" s="11"/>
      <c r="BL7" s="9"/>
    </row>
    <row r="8" spans="1:65" ht="14.25" x14ac:dyDescent="0.2">
      <c r="A8" s="84">
        <v>2</v>
      </c>
      <c r="B8" s="81" t="s">
        <v>156</v>
      </c>
      <c r="C8" s="162"/>
      <c r="D8" s="162"/>
      <c r="E8" s="162"/>
      <c r="F8" s="20">
        <v>4.9000000000000004</v>
      </c>
      <c r="G8" s="20">
        <v>5.4</v>
      </c>
      <c r="H8" s="20">
        <v>4.9000000000000004</v>
      </c>
      <c r="I8" s="20">
        <v>5.7</v>
      </c>
      <c r="J8" s="20">
        <v>5.8</v>
      </c>
      <c r="K8" s="20">
        <v>5.5</v>
      </c>
      <c r="L8" s="20">
        <v>5.2</v>
      </c>
      <c r="M8" s="5">
        <f t="shared" si="0"/>
        <v>37.400000000000006</v>
      </c>
      <c r="N8" s="16"/>
      <c r="O8" s="16"/>
      <c r="P8" s="16"/>
      <c r="Q8" s="9"/>
      <c r="R8" s="9"/>
      <c r="S8" s="9"/>
      <c r="T8" s="9"/>
      <c r="U8" s="9"/>
      <c r="V8" s="9"/>
      <c r="W8" s="22"/>
      <c r="X8" s="20">
        <v>4</v>
      </c>
      <c r="Y8" s="20">
        <v>5</v>
      </c>
      <c r="Z8" s="20">
        <v>5</v>
      </c>
      <c r="AA8" s="20">
        <v>5.2</v>
      </c>
      <c r="AB8" s="20">
        <v>4.8</v>
      </c>
      <c r="AC8" s="20">
        <v>5</v>
      </c>
      <c r="AD8" s="20">
        <v>5</v>
      </c>
      <c r="AE8" s="5">
        <f t="shared" si="1"/>
        <v>34</v>
      </c>
      <c r="AF8" s="16"/>
      <c r="AG8" s="16"/>
      <c r="AH8" s="16"/>
      <c r="AI8" s="9"/>
      <c r="AJ8" s="9"/>
      <c r="AK8" s="9"/>
      <c r="AL8" s="9"/>
      <c r="AM8" s="9"/>
      <c r="AN8" s="9"/>
      <c r="AO8" s="25"/>
      <c r="AP8" s="20">
        <v>4.5</v>
      </c>
      <c r="AQ8" s="20">
        <v>5</v>
      </c>
      <c r="AR8" s="20">
        <v>5.5</v>
      </c>
      <c r="AS8" s="20">
        <v>6</v>
      </c>
      <c r="AT8" s="20">
        <v>6</v>
      </c>
      <c r="AU8" s="20">
        <v>6</v>
      </c>
      <c r="AV8" s="20">
        <v>5</v>
      </c>
      <c r="AW8" s="5">
        <f t="shared" si="2"/>
        <v>38</v>
      </c>
      <c r="AX8" s="16"/>
      <c r="AY8" s="16"/>
      <c r="AZ8" s="16"/>
      <c r="BA8" s="9"/>
      <c r="BB8" s="9"/>
      <c r="BC8" s="9"/>
      <c r="BD8" s="9"/>
      <c r="BE8" s="9"/>
      <c r="BF8" s="9"/>
      <c r="BG8" s="22"/>
      <c r="BH8" s="9"/>
      <c r="BI8" s="9"/>
      <c r="BJ8" s="9"/>
      <c r="BK8" s="9"/>
      <c r="BL8" s="9"/>
    </row>
    <row r="9" spans="1:65" ht="14.25" x14ac:dyDescent="0.2">
      <c r="A9" s="84">
        <v>3</v>
      </c>
      <c r="B9" s="81" t="s">
        <v>115</v>
      </c>
      <c r="C9" s="162"/>
      <c r="D9" s="162"/>
      <c r="E9" s="162"/>
      <c r="F9" s="20">
        <v>5.4</v>
      </c>
      <c r="G9" s="20">
        <v>5.6</v>
      </c>
      <c r="H9" s="20">
        <v>6</v>
      </c>
      <c r="I9" s="20">
        <v>6</v>
      </c>
      <c r="J9" s="20">
        <v>5.9</v>
      </c>
      <c r="K9" s="20">
        <v>5.2</v>
      </c>
      <c r="L9" s="20">
        <v>5.4</v>
      </c>
      <c r="M9" s="5">
        <f t="shared" si="0"/>
        <v>39.5</v>
      </c>
      <c r="N9" s="16"/>
      <c r="O9" s="16"/>
      <c r="P9" s="16"/>
      <c r="Q9" s="9"/>
      <c r="R9" s="9"/>
      <c r="S9" s="9"/>
      <c r="T9" s="9"/>
      <c r="U9" s="9"/>
      <c r="V9" s="9"/>
      <c r="W9" s="22"/>
      <c r="X9" s="20">
        <v>5</v>
      </c>
      <c r="Y9" s="20">
        <v>6.5</v>
      </c>
      <c r="Z9" s="20">
        <v>5.5</v>
      </c>
      <c r="AA9" s="20">
        <v>6</v>
      </c>
      <c r="AB9" s="20">
        <v>4</v>
      </c>
      <c r="AC9" s="20">
        <v>4.5</v>
      </c>
      <c r="AD9" s="20">
        <v>5.5</v>
      </c>
      <c r="AE9" s="5">
        <f t="shared" si="1"/>
        <v>37</v>
      </c>
      <c r="AF9" s="16"/>
      <c r="AG9" s="16"/>
      <c r="AH9" s="16"/>
      <c r="AI9" s="9"/>
      <c r="AJ9" s="9"/>
      <c r="AK9" s="9"/>
      <c r="AL9" s="9"/>
      <c r="AM9" s="9"/>
      <c r="AN9" s="9"/>
      <c r="AO9" s="25"/>
      <c r="AP9" s="20">
        <v>6</v>
      </c>
      <c r="AQ9" s="20">
        <v>5.5</v>
      </c>
      <c r="AR9" s="20">
        <v>6.5</v>
      </c>
      <c r="AS9" s="20">
        <v>6.5</v>
      </c>
      <c r="AT9" s="20">
        <v>5</v>
      </c>
      <c r="AU9" s="20">
        <v>5</v>
      </c>
      <c r="AV9" s="20">
        <v>5.5</v>
      </c>
      <c r="AW9" s="5">
        <f t="shared" si="2"/>
        <v>40</v>
      </c>
      <c r="AX9" s="16"/>
      <c r="AY9" s="16"/>
      <c r="AZ9" s="16"/>
      <c r="BA9" s="9"/>
      <c r="BB9" s="9"/>
      <c r="BC9" s="9"/>
      <c r="BD9" s="9"/>
      <c r="BE9" s="9"/>
      <c r="BF9" s="9"/>
      <c r="BG9" s="22"/>
      <c r="BH9" s="9"/>
      <c r="BI9" s="9"/>
      <c r="BJ9" s="9"/>
      <c r="BK9" s="9"/>
      <c r="BL9" s="9"/>
    </row>
    <row r="10" spans="1:65" ht="14.25" x14ac:dyDescent="0.2">
      <c r="A10" s="84">
        <v>4</v>
      </c>
      <c r="B10" s="83" t="s">
        <v>267</v>
      </c>
      <c r="C10" s="162"/>
      <c r="D10" s="162"/>
      <c r="E10" s="162"/>
      <c r="F10" s="20">
        <v>5.6</v>
      </c>
      <c r="G10" s="20">
        <v>6</v>
      </c>
      <c r="H10" s="20">
        <v>6.2</v>
      </c>
      <c r="I10" s="20">
        <v>7</v>
      </c>
      <c r="J10" s="20">
        <v>6.2</v>
      </c>
      <c r="K10" s="20">
        <v>5.6</v>
      </c>
      <c r="L10" s="20">
        <v>5.9</v>
      </c>
      <c r="M10" s="5">
        <f t="shared" si="0"/>
        <v>42.5</v>
      </c>
      <c r="N10" s="16"/>
      <c r="O10" s="16"/>
      <c r="P10" s="16"/>
      <c r="Q10" s="9"/>
      <c r="R10" s="9"/>
      <c r="S10" s="9"/>
      <c r="T10" s="9"/>
      <c r="U10" s="9"/>
      <c r="V10" s="9"/>
      <c r="W10" s="22"/>
      <c r="X10" s="20">
        <v>4</v>
      </c>
      <c r="Y10" s="20">
        <v>5.8</v>
      </c>
      <c r="Z10" s="20">
        <v>6</v>
      </c>
      <c r="AA10" s="20">
        <v>6.2</v>
      </c>
      <c r="AB10" s="20">
        <v>5</v>
      </c>
      <c r="AC10" s="20">
        <v>5.2</v>
      </c>
      <c r="AD10" s="20">
        <v>5</v>
      </c>
      <c r="AE10" s="5">
        <f t="shared" si="1"/>
        <v>37.200000000000003</v>
      </c>
      <c r="AF10" s="16"/>
      <c r="AG10" s="16"/>
      <c r="AH10" s="16"/>
      <c r="AI10" s="9"/>
      <c r="AJ10" s="9"/>
      <c r="AK10" s="9"/>
      <c r="AL10" s="9"/>
      <c r="AM10" s="9"/>
      <c r="AN10" s="9"/>
      <c r="AO10" s="25"/>
      <c r="AP10" s="20">
        <v>6</v>
      </c>
      <c r="AQ10" s="20">
        <v>6.5</v>
      </c>
      <c r="AR10" s="20">
        <v>6.5</v>
      </c>
      <c r="AS10" s="20">
        <v>7</v>
      </c>
      <c r="AT10" s="20">
        <v>7</v>
      </c>
      <c r="AU10" s="20">
        <v>7</v>
      </c>
      <c r="AV10" s="20">
        <v>6.5</v>
      </c>
      <c r="AW10" s="5">
        <f t="shared" si="2"/>
        <v>46.5</v>
      </c>
      <c r="AX10" s="16"/>
      <c r="AY10" s="16"/>
      <c r="AZ10" s="16"/>
      <c r="BA10" s="9"/>
      <c r="BB10" s="9"/>
      <c r="BC10" s="9"/>
      <c r="BD10" s="9"/>
      <c r="BE10" s="9"/>
      <c r="BF10" s="9"/>
      <c r="BG10" s="22"/>
      <c r="BH10" s="9"/>
      <c r="BI10" s="9"/>
      <c r="BJ10" s="9"/>
      <c r="BK10" s="9"/>
      <c r="BL10" s="9"/>
    </row>
    <row r="11" spans="1:65" ht="14.25" x14ac:dyDescent="0.2">
      <c r="A11" s="84">
        <v>5</v>
      </c>
      <c r="B11" s="92" t="s">
        <v>114</v>
      </c>
      <c r="C11" s="162"/>
      <c r="D11" s="162"/>
      <c r="E11" s="162"/>
      <c r="F11" s="20">
        <v>5</v>
      </c>
      <c r="G11" s="20">
        <v>5.4</v>
      </c>
      <c r="H11" s="20">
        <v>5.4</v>
      </c>
      <c r="I11" s="20">
        <v>5</v>
      </c>
      <c r="J11" s="20">
        <v>5.4</v>
      </c>
      <c r="K11" s="20">
        <v>5.4</v>
      </c>
      <c r="L11" s="20">
        <v>5.4</v>
      </c>
      <c r="M11" s="5">
        <f t="shared" si="0"/>
        <v>37</v>
      </c>
      <c r="N11" s="16"/>
      <c r="O11" s="16"/>
      <c r="P11" s="16"/>
      <c r="Q11" s="9"/>
      <c r="R11" s="9"/>
      <c r="S11" s="9"/>
      <c r="T11" s="9"/>
      <c r="U11" s="9"/>
      <c r="V11" s="9"/>
      <c r="W11" s="22"/>
      <c r="X11" s="20">
        <v>5</v>
      </c>
      <c r="Y11" s="20">
        <v>5</v>
      </c>
      <c r="Z11" s="20">
        <v>4</v>
      </c>
      <c r="AA11" s="20">
        <v>3</v>
      </c>
      <c r="AB11" s="20">
        <v>3.5</v>
      </c>
      <c r="AC11" s="20">
        <v>4</v>
      </c>
      <c r="AD11" s="20">
        <v>4</v>
      </c>
      <c r="AE11" s="5">
        <f t="shared" si="1"/>
        <v>28.5</v>
      </c>
      <c r="AF11" s="16"/>
      <c r="AG11" s="16"/>
      <c r="AH11" s="16"/>
      <c r="AI11" s="9"/>
      <c r="AJ11" s="9"/>
      <c r="AK11" s="9"/>
      <c r="AL11" s="9"/>
      <c r="AM11" s="9"/>
      <c r="AN11" s="9"/>
      <c r="AO11" s="25"/>
      <c r="AP11" s="20">
        <v>5.5</v>
      </c>
      <c r="AQ11" s="20">
        <v>4.5</v>
      </c>
      <c r="AR11" s="20">
        <v>5.5</v>
      </c>
      <c r="AS11" s="20">
        <v>3</v>
      </c>
      <c r="AT11" s="20">
        <v>4.5</v>
      </c>
      <c r="AU11" s="20">
        <v>5.5</v>
      </c>
      <c r="AV11" s="20">
        <v>6</v>
      </c>
      <c r="AW11" s="5">
        <f t="shared" si="2"/>
        <v>34.5</v>
      </c>
      <c r="AX11" s="16"/>
      <c r="AY11" s="16"/>
      <c r="AZ11" s="16"/>
      <c r="BA11" s="9"/>
      <c r="BB11" s="9"/>
      <c r="BC11" s="9"/>
      <c r="BD11" s="9"/>
      <c r="BE11" s="9"/>
      <c r="BF11" s="9"/>
      <c r="BG11" s="22"/>
      <c r="BH11" s="9"/>
      <c r="BI11" s="9"/>
      <c r="BJ11" s="9"/>
      <c r="BK11" s="9"/>
      <c r="BL11" s="9"/>
    </row>
    <row r="12" spans="1:65" ht="14.25" x14ac:dyDescent="0.2">
      <c r="A12" s="93">
        <v>6</v>
      </c>
      <c r="B12" s="92" t="s">
        <v>112</v>
      </c>
      <c r="C12" s="162"/>
      <c r="D12" s="162"/>
      <c r="E12" s="162"/>
      <c r="F12" s="20">
        <v>5.4</v>
      </c>
      <c r="G12" s="20">
        <v>5.6</v>
      </c>
      <c r="H12" s="20">
        <v>5.6</v>
      </c>
      <c r="I12" s="20">
        <v>5.6</v>
      </c>
      <c r="J12" s="20">
        <v>5.2</v>
      </c>
      <c r="K12" s="20">
        <v>5.4</v>
      </c>
      <c r="L12" s="20">
        <v>5.4</v>
      </c>
      <c r="M12" s="5">
        <f t="shared" si="0"/>
        <v>38.200000000000003</v>
      </c>
      <c r="N12" s="16"/>
      <c r="O12" s="16"/>
      <c r="P12" s="16"/>
      <c r="Q12" s="9"/>
      <c r="R12" s="9"/>
      <c r="S12" s="9"/>
      <c r="T12" s="9"/>
      <c r="U12" s="9"/>
      <c r="V12" s="9"/>
      <c r="W12" s="22"/>
      <c r="X12" s="20">
        <v>4.5</v>
      </c>
      <c r="Y12" s="20">
        <v>4</v>
      </c>
      <c r="Z12" s="20">
        <v>4.5</v>
      </c>
      <c r="AA12" s="20">
        <v>3</v>
      </c>
      <c r="AB12" s="20">
        <v>3.8</v>
      </c>
      <c r="AC12" s="20">
        <v>5</v>
      </c>
      <c r="AD12" s="20">
        <v>4.5</v>
      </c>
      <c r="AE12" s="5">
        <f t="shared" si="1"/>
        <v>29.3</v>
      </c>
      <c r="AF12" s="16"/>
      <c r="AG12" s="16"/>
      <c r="AH12" s="16"/>
      <c r="AI12" s="9"/>
      <c r="AJ12" s="9"/>
      <c r="AK12" s="9"/>
      <c r="AL12" s="9"/>
      <c r="AM12" s="9"/>
      <c r="AN12" s="9"/>
      <c r="AO12" s="25"/>
      <c r="AP12" s="20">
        <v>6</v>
      </c>
      <c r="AQ12" s="20">
        <v>6.5</v>
      </c>
      <c r="AR12" s="20">
        <v>5.5</v>
      </c>
      <c r="AS12" s="20">
        <v>5.5</v>
      </c>
      <c r="AT12" s="20">
        <v>5.5</v>
      </c>
      <c r="AU12" s="20">
        <v>6.5</v>
      </c>
      <c r="AV12" s="20">
        <v>5.5</v>
      </c>
      <c r="AW12" s="5">
        <f t="shared" si="2"/>
        <v>41</v>
      </c>
      <c r="AX12" s="16"/>
      <c r="AY12" s="16"/>
      <c r="AZ12" s="16"/>
      <c r="BA12" s="9"/>
      <c r="BB12" s="9"/>
      <c r="BC12" s="9"/>
      <c r="BD12" s="9"/>
      <c r="BE12" s="9"/>
      <c r="BF12" s="9"/>
      <c r="BG12" s="22"/>
      <c r="BH12" s="9"/>
      <c r="BI12" s="9"/>
      <c r="BJ12" s="9"/>
      <c r="BK12" s="9"/>
      <c r="BL12" s="9"/>
    </row>
    <row r="13" spans="1:65" x14ac:dyDescent="0.2">
      <c r="A13" s="15" t="s">
        <v>26</v>
      </c>
      <c r="C13" s="94"/>
      <c r="D13" s="94"/>
      <c r="E13" s="94"/>
      <c r="F13" s="9"/>
      <c r="G13" s="9"/>
      <c r="H13" s="9"/>
      <c r="I13" s="9"/>
      <c r="J13" s="9" t="s">
        <v>28</v>
      </c>
      <c r="K13" s="9"/>
      <c r="L13" s="9"/>
      <c r="M13" s="6">
        <f>SUM(M7:M12)</f>
        <v>234.60000000000002</v>
      </c>
      <c r="N13" s="6">
        <f>(M13/6)/7</f>
        <v>5.5857142857142863</v>
      </c>
      <c r="O13" s="20">
        <v>5.9</v>
      </c>
      <c r="P13" s="6">
        <f>(N13*0.75)+(O13*0.25)</f>
        <v>5.6642857142857146</v>
      </c>
      <c r="Q13" s="9"/>
      <c r="R13" s="20">
        <v>7.14</v>
      </c>
      <c r="S13" s="20">
        <v>6.2</v>
      </c>
      <c r="T13" s="20">
        <v>6.2</v>
      </c>
      <c r="U13" s="6">
        <f>(R13*0.5)+(S13*0.25)+(T13*0.25)</f>
        <v>6.67</v>
      </c>
      <c r="V13" s="6">
        <f>(P13+U13)/2</f>
        <v>6.1671428571428573</v>
      </c>
      <c r="W13" s="22"/>
      <c r="X13" s="9"/>
      <c r="Y13" s="9"/>
      <c r="Z13" s="9"/>
      <c r="AA13" s="9"/>
      <c r="AB13" s="9" t="s">
        <v>28</v>
      </c>
      <c r="AC13" s="9"/>
      <c r="AD13" s="9"/>
      <c r="AE13" s="6">
        <f>SUM(AE7:AE12)</f>
        <v>205.5</v>
      </c>
      <c r="AF13" s="6">
        <f>(AE13/6)/7</f>
        <v>4.8928571428571432</v>
      </c>
      <c r="AG13" s="20">
        <v>6.5</v>
      </c>
      <c r="AH13" s="6">
        <f>(AF13*0.75)+(AG13*0.25)</f>
        <v>5.2946428571428577</v>
      </c>
      <c r="AI13" s="9"/>
      <c r="AJ13" s="20">
        <v>6.8</v>
      </c>
      <c r="AK13" s="20">
        <v>5.6</v>
      </c>
      <c r="AL13" s="20">
        <v>7</v>
      </c>
      <c r="AM13" s="6">
        <f>(AJ13*0.5)+(AK13*0.25)+(AL13*0.25)</f>
        <v>6.55</v>
      </c>
      <c r="AN13" s="6">
        <f>(AH13+AM13)/2</f>
        <v>5.9223214285714292</v>
      </c>
      <c r="AO13" s="25"/>
      <c r="AP13" s="9"/>
      <c r="AQ13" s="9"/>
      <c r="AR13" s="9"/>
      <c r="AS13" s="9"/>
      <c r="AT13" s="9" t="s">
        <v>28</v>
      </c>
      <c r="AU13" s="9"/>
      <c r="AV13" s="9"/>
      <c r="AW13" s="6">
        <f>SUM(AW7:AW12)</f>
        <v>244.5</v>
      </c>
      <c r="AX13" s="6">
        <f>(AW13/6)/7</f>
        <v>5.8214285714285712</v>
      </c>
      <c r="AY13" s="20">
        <v>5.5</v>
      </c>
      <c r="AZ13" s="6">
        <f>(AX13*0.75)+(AY13*0.25)</f>
        <v>5.7410714285714288</v>
      </c>
      <c r="BA13" s="9"/>
      <c r="BB13" s="20">
        <v>5.4</v>
      </c>
      <c r="BC13" s="20">
        <v>6.2</v>
      </c>
      <c r="BD13" s="20">
        <v>5.5</v>
      </c>
      <c r="BE13" s="6">
        <f>(BB13*0.5)+(BC13*0.25)+(BD13*0.25)</f>
        <v>5.625</v>
      </c>
      <c r="BF13" s="6">
        <f>(AZ13+BE13)/2</f>
        <v>5.6830357142857144</v>
      </c>
      <c r="BG13" s="27"/>
      <c r="BH13" s="6">
        <f>V13</f>
        <v>6.1671428571428573</v>
      </c>
      <c r="BI13" s="6">
        <f>AN13</f>
        <v>5.9223214285714292</v>
      </c>
      <c r="BJ13" s="6">
        <f>BF13</f>
        <v>5.6830357142857144</v>
      </c>
      <c r="BK13" s="6">
        <f>AVERAGE(BH13:BJ13)</f>
        <v>5.9241666666666672</v>
      </c>
      <c r="BL13">
        <f>RANK(BK13,BK$7:BK$20)</f>
        <v>1</v>
      </c>
      <c r="BM13" s="6">
        <f>(SUM(O13,AG13,AY13))/3</f>
        <v>5.9666666666666659</v>
      </c>
    </row>
    <row r="14" spans="1:65" ht="14.25" x14ac:dyDescent="0.2">
      <c r="A14" s="84">
        <v>1</v>
      </c>
      <c r="B14" s="81" t="s">
        <v>122</v>
      </c>
      <c r="C14" s="162" t="s">
        <v>204</v>
      </c>
      <c r="D14" s="162" t="s">
        <v>227</v>
      </c>
      <c r="E14" s="163" t="s">
        <v>274</v>
      </c>
      <c r="F14" s="20">
        <v>7</v>
      </c>
      <c r="G14" s="20">
        <v>6.8</v>
      </c>
      <c r="H14" s="20">
        <v>4.9000000000000004</v>
      </c>
      <c r="I14" s="20">
        <v>7</v>
      </c>
      <c r="J14" s="20">
        <v>6.8</v>
      </c>
      <c r="K14" s="20">
        <v>5.4</v>
      </c>
      <c r="L14" s="20">
        <v>7.5</v>
      </c>
      <c r="M14" s="5">
        <f t="shared" ref="M14:M19" si="3">SUM(F14:L14)</f>
        <v>45.4</v>
      </c>
      <c r="N14" s="16"/>
      <c r="O14" s="16"/>
      <c r="P14" s="16"/>
      <c r="Q14" s="9"/>
      <c r="R14" s="10"/>
      <c r="S14" s="10"/>
      <c r="T14" s="10"/>
      <c r="U14" s="11"/>
      <c r="V14" s="11"/>
      <c r="W14" s="22"/>
      <c r="X14" s="20">
        <v>7.5</v>
      </c>
      <c r="Y14" s="20">
        <v>7</v>
      </c>
      <c r="Z14" s="20">
        <v>0</v>
      </c>
      <c r="AA14" s="20">
        <v>9</v>
      </c>
      <c r="AB14" s="20">
        <v>7.8</v>
      </c>
      <c r="AC14" s="20">
        <v>5</v>
      </c>
      <c r="AD14" s="20">
        <v>5.5</v>
      </c>
      <c r="AE14" s="5">
        <f t="shared" ref="AE14:AE19" si="4">SUM(X14:AD14)</f>
        <v>41.8</v>
      </c>
      <c r="AF14" s="16"/>
      <c r="AG14" s="16"/>
      <c r="AH14" s="16"/>
      <c r="AI14" s="9"/>
      <c r="AJ14" s="10"/>
      <c r="AK14" s="10"/>
      <c r="AL14" s="10"/>
      <c r="AM14" s="11"/>
      <c r="AN14" s="11"/>
      <c r="AO14" s="26"/>
      <c r="AP14" s="20">
        <v>7</v>
      </c>
      <c r="AQ14" s="20">
        <v>6.5</v>
      </c>
      <c r="AR14" s="20">
        <v>4</v>
      </c>
      <c r="AS14" s="20">
        <v>8</v>
      </c>
      <c r="AT14" s="20">
        <v>7</v>
      </c>
      <c r="AU14" s="20">
        <v>6.5</v>
      </c>
      <c r="AV14" s="20">
        <v>7</v>
      </c>
      <c r="AW14" s="5">
        <f t="shared" ref="AW14:AW19" si="5">SUM(AP14:AV14)</f>
        <v>46</v>
      </c>
      <c r="AX14" s="16"/>
      <c r="AY14" s="16"/>
      <c r="AZ14" s="16"/>
      <c r="BA14" s="9"/>
      <c r="BB14" s="10"/>
      <c r="BC14" s="10"/>
      <c r="BD14" s="10"/>
      <c r="BE14" s="11"/>
      <c r="BF14" s="11"/>
      <c r="BG14" s="27"/>
      <c r="BH14" s="11"/>
      <c r="BI14" s="11"/>
      <c r="BJ14" s="11"/>
      <c r="BK14" s="11"/>
      <c r="BL14" s="9"/>
      <c r="BM14" s="12"/>
    </row>
    <row r="15" spans="1:65" ht="14.25" x14ac:dyDescent="0.2">
      <c r="A15" s="84">
        <v>2</v>
      </c>
      <c r="B15" s="81" t="s">
        <v>170</v>
      </c>
      <c r="C15" s="162"/>
      <c r="D15" s="162"/>
      <c r="E15" s="162"/>
      <c r="F15" s="20">
        <v>5</v>
      </c>
      <c r="G15" s="20">
        <v>4.9000000000000004</v>
      </c>
      <c r="H15" s="20">
        <v>4.2</v>
      </c>
      <c r="I15" s="20">
        <v>5.2</v>
      </c>
      <c r="J15" s="20">
        <v>4.2</v>
      </c>
      <c r="K15" s="20">
        <v>5.2</v>
      </c>
      <c r="L15" s="20">
        <v>5</v>
      </c>
      <c r="M15" s="5">
        <f t="shared" si="3"/>
        <v>33.700000000000003</v>
      </c>
      <c r="N15" s="16"/>
      <c r="O15" s="16"/>
      <c r="P15" s="16"/>
      <c r="Q15" s="9"/>
      <c r="R15" s="9"/>
      <c r="S15" s="9"/>
      <c r="T15" s="9"/>
      <c r="U15" s="9"/>
      <c r="V15" s="9"/>
      <c r="W15" s="22"/>
      <c r="X15" s="20">
        <v>4.5</v>
      </c>
      <c r="Y15" s="20">
        <v>4</v>
      </c>
      <c r="Z15" s="20">
        <v>3</v>
      </c>
      <c r="AA15" s="20">
        <v>2</v>
      </c>
      <c r="AB15" s="20">
        <v>3</v>
      </c>
      <c r="AC15" s="20">
        <v>3.5</v>
      </c>
      <c r="AD15" s="20">
        <v>2.8</v>
      </c>
      <c r="AE15" s="5">
        <f t="shared" si="4"/>
        <v>22.8</v>
      </c>
      <c r="AF15" s="16"/>
      <c r="AG15" s="16"/>
      <c r="AH15" s="16"/>
      <c r="AI15" s="9"/>
      <c r="AJ15" s="9"/>
      <c r="AK15" s="9"/>
      <c r="AL15" s="9"/>
      <c r="AM15" s="9"/>
      <c r="AN15" s="9"/>
      <c r="AO15" s="25"/>
      <c r="AP15" s="20">
        <v>5</v>
      </c>
      <c r="AQ15" s="20">
        <v>6</v>
      </c>
      <c r="AR15" s="20">
        <v>3</v>
      </c>
      <c r="AS15" s="20">
        <v>3</v>
      </c>
      <c r="AT15" s="20">
        <v>4.5</v>
      </c>
      <c r="AU15" s="20">
        <v>5</v>
      </c>
      <c r="AV15" s="20">
        <v>4</v>
      </c>
      <c r="AW15" s="5">
        <f t="shared" si="5"/>
        <v>30.5</v>
      </c>
      <c r="AX15" s="16"/>
      <c r="AY15" s="16"/>
      <c r="AZ15" s="16"/>
      <c r="BA15" s="9"/>
      <c r="BB15" s="9"/>
      <c r="BC15" s="9"/>
      <c r="BD15" s="9"/>
      <c r="BE15" s="9"/>
      <c r="BF15" s="9"/>
      <c r="BG15" s="22"/>
      <c r="BH15" s="9"/>
      <c r="BI15" s="9"/>
      <c r="BJ15" s="9"/>
      <c r="BK15" s="9"/>
      <c r="BL15" s="9"/>
      <c r="BM15" s="12"/>
    </row>
    <row r="16" spans="1:65" ht="14.25" x14ac:dyDescent="0.2">
      <c r="A16" s="84">
        <v>3</v>
      </c>
      <c r="B16" s="81" t="s">
        <v>172</v>
      </c>
      <c r="C16" s="162"/>
      <c r="D16" s="162"/>
      <c r="E16" s="162"/>
      <c r="F16" s="20">
        <v>5.4</v>
      </c>
      <c r="G16" s="20">
        <v>4.9000000000000004</v>
      </c>
      <c r="H16" s="20">
        <v>4</v>
      </c>
      <c r="I16" s="20">
        <v>5.2</v>
      </c>
      <c r="J16" s="20">
        <v>5.2</v>
      </c>
      <c r="K16" s="20">
        <v>4.5999999999999996</v>
      </c>
      <c r="L16" s="20">
        <v>5.2</v>
      </c>
      <c r="M16" s="5">
        <f t="shared" si="3"/>
        <v>34.5</v>
      </c>
      <c r="N16" s="16"/>
      <c r="O16" s="16"/>
      <c r="P16" s="16"/>
      <c r="Q16" s="9"/>
      <c r="R16" s="9"/>
      <c r="S16" s="9"/>
      <c r="T16" s="9"/>
      <c r="U16" s="9"/>
      <c r="V16" s="9"/>
      <c r="W16" s="22"/>
      <c r="X16" s="20">
        <v>3</v>
      </c>
      <c r="Y16" s="20">
        <v>3</v>
      </c>
      <c r="Z16" s="20">
        <v>4.5</v>
      </c>
      <c r="AA16" s="20">
        <v>2.5</v>
      </c>
      <c r="AB16" s="20">
        <v>3</v>
      </c>
      <c r="AC16" s="20">
        <v>3.5</v>
      </c>
      <c r="AD16" s="20">
        <v>4.5</v>
      </c>
      <c r="AE16" s="5">
        <f t="shared" si="4"/>
        <v>24</v>
      </c>
      <c r="AF16" s="16"/>
      <c r="AG16" s="16"/>
      <c r="AH16" s="16"/>
      <c r="AI16" s="9"/>
      <c r="AJ16" s="9"/>
      <c r="AK16" s="9"/>
      <c r="AL16" s="9"/>
      <c r="AM16" s="9"/>
      <c r="AN16" s="9"/>
      <c r="AO16" s="25"/>
      <c r="AP16" s="20">
        <v>5.5</v>
      </c>
      <c r="AQ16" s="20">
        <v>6</v>
      </c>
      <c r="AR16" s="20">
        <v>5.5</v>
      </c>
      <c r="AS16" s="20">
        <v>4</v>
      </c>
      <c r="AT16" s="20">
        <v>4</v>
      </c>
      <c r="AU16" s="20">
        <v>5</v>
      </c>
      <c r="AV16" s="20">
        <v>4</v>
      </c>
      <c r="AW16" s="5">
        <f t="shared" si="5"/>
        <v>34</v>
      </c>
      <c r="AX16" s="16"/>
      <c r="AY16" s="16"/>
      <c r="AZ16" s="16"/>
      <c r="BA16" s="9"/>
      <c r="BB16" s="9"/>
      <c r="BC16" s="9"/>
      <c r="BD16" s="9"/>
      <c r="BE16" s="9"/>
      <c r="BF16" s="9"/>
      <c r="BG16" s="22"/>
      <c r="BH16" s="9"/>
      <c r="BI16" s="9"/>
      <c r="BJ16" s="9"/>
      <c r="BK16" s="9"/>
      <c r="BL16" s="9"/>
      <c r="BM16" s="12"/>
    </row>
    <row r="17" spans="1:65" ht="14.25" x14ac:dyDescent="0.2">
      <c r="A17" s="84">
        <v>4</v>
      </c>
      <c r="B17" s="81" t="s">
        <v>123</v>
      </c>
      <c r="C17" s="162"/>
      <c r="D17" s="162"/>
      <c r="E17" s="162"/>
      <c r="F17" s="20">
        <v>5</v>
      </c>
      <c r="G17" s="20">
        <v>5.2</v>
      </c>
      <c r="H17" s="20">
        <v>5.4</v>
      </c>
      <c r="I17" s="20">
        <v>5.8</v>
      </c>
      <c r="J17" s="20">
        <v>5.2</v>
      </c>
      <c r="K17" s="20">
        <v>5</v>
      </c>
      <c r="L17" s="20">
        <v>5.6</v>
      </c>
      <c r="M17" s="5">
        <f t="shared" si="3"/>
        <v>37.199999999999996</v>
      </c>
      <c r="N17" s="16"/>
      <c r="O17" s="16"/>
      <c r="P17" s="16"/>
      <c r="Q17" s="9"/>
      <c r="R17" s="9"/>
      <c r="S17" s="9"/>
      <c r="T17" s="9"/>
      <c r="U17" s="9"/>
      <c r="V17" s="9"/>
      <c r="W17" s="22"/>
      <c r="X17" s="20">
        <v>4.5</v>
      </c>
      <c r="Y17" s="20">
        <v>5</v>
      </c>
      <c r="Z17" s="20">
        <v>5</v>
      </c>
      <c r="AA17" s="20">
        <v>6</v>
      </c>
      <c r="AB17" s="20">
        <v>3</v>
      </c>
      <c r="AC17" s="20">
        <v>5</v>
      </c>
      <c r="AD17" s="20">
        <v>5</v>
      </c>
      <c r="AE17" s="5">
        <f t="shared" si="4"/>
        <v>33.5</v>
      </c>
      <c r="AF17" s="16"/>
      <c r="AG17" s="16"/>
      <c r="AH17" s="16"/>
      <c r="AI17" s="9"/>
      <c r="AJ17" s="9"/>
      <c r="AK17" s="9"/>
      <c r="AL17" s="9"/>
      <c r="AM17" s="9"/>
      <c r="AN17" s="9"/>
      <c r="AO17" s="25"/>
      <c r="AP17" s="20">
        <v>4.5</v>
      </c>
      <c r="AQ17" s="20">
        <v>6.5</v>
      </c>
      <c r="AR17" s="20">
        <v>7.5</v>
      </c>
      <c r="AS17" s="20">
        <v>7</v>
      </c>
      <c r="AT17" s="20">
        <v>5</v>
      </c>
      <c r="AU17" s="20">
        <v>5.5</v>
      </c>
      <c r="AV17" s="20">
        <v>5.5</v>
      </c>
      <c r="AW17" s="5">
        <f t="shared" si="5"/>
        <v>41.5</v>
      </c>
      <c r="AX17" s="16"/>
      <c r="AY17" s="16"/>
      <c r="AZ17" s="16"/>
      <c r="BA17" s="9"/>
      <c r="BB17" s="9"/>
      <c r="BC17" s="9"/>
      <c r="BD17" s="9"/>
      <c r="BE17" s="9"/>
      <c r="BF17" s="9"/>
      <c r="BG17" s="22"/>
      <c r="BH17" s="9"/>
      <c r="BI17" s="9"/>
      <c r="BJ17" s="9"/>
      <c r="BK17" s="9"/>
      <c r="BL17" s="9"/>
      <c r="BM17" s="12"/>
    </row>
    <row r="18" spans="1:65" ht="14.25" x14ac:dyDescent="0.2">
      <c r="A18" s="84">
        <v>5</v>
      </c>
      <c r="B18" s="81" t="s">
        <v>165</v>
      </c>
      <c r="C18" s="162"/>
      <c r="D18" s="162"/>
      <c r="E18" s="162"/>
      <c r="F18" s="20">
        <v>5.7</v>
      </c>
      <c r="G18" s="20">
        <v>6</v>
      </c>
      <c r="H18" s="20">
        <v>5.4</v>
      </c>
      <c r="I18" s="20">
        <v>6.5</v>
      </c>
      <c r="J18" s="20">
        <v>7</v>
      </c>
      <c r="K18" s="20">
        <v>5.5</v>
      </c>
      <c r="L18" s="20">
        <v>5.8</v>
      </c>
      <c r="M18" s="5">
        <f t="shared" si="3"/>
        <v>41.9</v>
      </c>
      <c r="N18" s="16"/>
      <c r="O18" s="16"/>
      <c r="P18" s="16"/>
      <c r="Q18" s="9"/>
      <c r="R18" s="9"/>
      <c r="S18" s="9"/>
      <c r="T18" s="9"/>
      <c r="U18" s="9"/>
      <c r="V18" s="9"/>
      <c r="W18" s="22"/>
      <c r="X18" s="20">
        <v>6</v>
      </c>
      <c r="Y18" s="20">
        <v>6.5</v>
      </c>
      <c r="Z18" s="20">
        <v>5</v>
      </c>
      <c r="AA18" s="20">
        <v>6</v>
      </c>
      <c r="AB18" s="20">
        <v>6</v>
      </c>
      <c r="AC18" s="20">
        <v>6</v>
      </c>
      <c r="AD18" s="20">
        <v>6.5</v>
      </c>
      <c r="AE18" s="5">
        <f t="shared" si="4"/>
        <v>42</v>
      </c>
      <c r="AF18" s="16"/>
      <c r="AG18" s="16"/>
      <c r="AH18" s="16"/>
      <c r="AI18" s="9"/>
      <c r="AJ18" s="9"/>
      <c r="AK18" s="9"/>
      <c r="AL18" s="9"/>
      <c r="AM18" s="9"/>
      <c r="AN18" s="9"/>
      <c r="AO18" s="25"/>
      <c r="AP18" s="20">
        <v>6</v>
      </c>
      <c r="AQ18" s="20">
        <v>7</v>
      </c>
      <c r="AR18" s="20">
        <v>6</v>
      </c>
      <c r="AS18" s="20">
        <v>6.5</v>
      </c>
      <c r="AT18" s="20">
        <v>7.5</v>
      </c>
      <c r="AU18" s="20">
        <v>5.8</v>
      </c>
      <c r="AV18" s="20">
        <v>6.5</v>
      </c>
      <c r="AW18" s="5">
        <f t="shared" si="5"/>
        <v>45.3</v>
      </c>
      <c r="AX18" s="16"/>
      <c r="AY18" s="16"/>
      <c r="AZ18" s="16"/>
      <c r="BA18" s="9"/>
      <c r="BB18" s="9"/>
      <c r="BC18" s="9"/>
      <c r="BD18" s="9"/>
      <c r="BE18" s="9"/>
      <c r="BF18" s="9"/>
      <c r="BG18" s="22"/>
      <c r="BH18" s="9"/>
      <c r="BI18" s="9"/>
      <c r="BJ18" s="9"/>
      <c r="BK18" s="9"/>
      <c r="BL18" s="9"/>
      <c r="BM18" s="12"/>
    </row>
    <row r="19" spans="1:65" ht="14.25" x14ac:dyDescent="0.2">
      <c r="A19" s="84">
        <v>6</v>
      </c>
      <c r="B19" s="81" t="s">
        <v>168</v>
      </c>
      <c r="C19" s="162"/>
      <c r="D19" s="162"/>
      <c r="E19" s="162"/>
      <c r="F19" s="20">
        <v>5.2</v>
      </c>
      <c r="G19" s="20">
        <v>5.4</v>
      </c>
      <c r="H19" s="20">
        <v>5.5</v>
      </c>
      <c r="I19" s="20">
        <v>5.8</v>
      </c>
      <c r="J19" s="20">
        <v>4.9000000000000004</v>
      </c>
      <c r="K19" s="20">
        <v>5.2</v>
      </c>
      <c r="L19" s="20">
        <v>4.5</v>
      </c>
      <c r="M19" s="5">
        <f t="shared" si="3"/>
        <v>36.500000000000007</v>
      </c>
      <c r="N19" s="16"/>
      <c r="O19" s="16"/>
      <c r="P19" s="16"/>
      <c r="Q19" s="9"/>
      <c r="R19" s="9"/>
      <c r="S19" s="9"/>
      <c r="T19" s="9"/>
      <c r="U19" s="9"/>
      <c r="V19" s="9"/>
      <c r="W19" s="22"/>
      <c r="X19" s="20">
        <v>5</v>
      </c>
      <c r="Y19" s="20">
        <v>5.5</v>
      </c>
      <c r="Z19" s="20">
        <v>4.8</v>
      </c>
      <c r="AA19" s="20">
        <v>5.5</v>
      </c>
      <c r="AB19" s="20">
        <v>4.5</v>
      </c>
      <c r="AC19" s="20">
        <v>5.2</v>
      </c>
      <c r="AD19" s="20">
        <v>5</v>
      </c>
      <c r="AE19" s="5">
        <f t="shared" si="4"/>
        <v>35.5</v>
      </c>
      <c r="AF19" s="16"/>
      <c r="AG19" s="16"/>
      <c r="AH19" s="16"/>
      <c r="AI19" s="9"/>
      <c r="AJ19" s="9"/>
      <c r="AK19" s="9"/>
      <c r="AL19" s="9"/>
      <c r="AM19" s="9"/>
      <c r="AN19" s="9"/>
      <c r="AO19" s="25"/>
      <c r="AP19" s="20">
        <v>6</v>
      </c>
      <c r="AQ19" s="20">
        <v>6.5</v>
      </c>
      <c r="AR19" s="20">
        <v>5.5</v>
      </c>
      <c r="AS19" s="20">
        <v>6.5</v>
      </c>
      <c r="AT19" s="20">
        <v>5</v>
      </c>
      <c r="AU19" s="20">
        <v>5</v>
      </c>
      <c r="AV19" s="20">
        <v>4</v>
      </c>
      <c r="AW19" s="5">
        <f t="shared" si="5"/>
        <v>38.5</v>
      </c>
      <c r="AX19" s="16"/>
      <c r="AY19" s="16"/>
      <c r="AZ19" s="16"/>
      <c r="BA19" s="9"/>
      <c r="BB19" s="9"/>
      <c r="BC19" s="9"/>
      <c r="BD19" s="9"/>
      <c r="BE19" s="9"/>
      <c r="BF19" s="9"/>
      <c r="BG19" s="22"/>
      <c r="BH19" s="9"/>
      <c r="BI19" s="9"/>
      <c r="BJ19" s="9"/>
      <c r="BK19" s="9"/>
      <c r="BL19" s="9"/>
      <c r="BM19" s="12"/>
    </row>
    <row r="20" spans="1:65" x14ac:dyDescent="0.2">
      <c r="A20" s="95" t="s">
        <v>26</v>
      </c>
      <c r="B20" s="83" t="s">
        <v>300</v>
      </c>
      <c r="C20" s="81"/>
      <c r="D20" s="81"/>
      <c r="E20" s="81"/>
      <c r="F20" s="9"/>
      <c r="G20" s="9"/>
      <c r="H20" s="9"/>
      <c r="I20" s="9"/>
      <c r="J20" s="9" t="s">
        <v>28</v>
      </c>
      <c r="K20" s="9"/>
      <c r="L20" s="9"/>
      <c r="M20" s="6">
        <f>SUM(M14:M19)</f>
        <v>229.2</v>
      </c>
      <c r="N20" s="6">
        <f>(M20/6)/7</f>
        <v>5.4571428571428564</v>
      </c>
      <c r="O20" s="20">
        <v>5.9</v>
      </c>
      <c r="P20" s="6">
        <f>(N20*0.75)+(O20*0.25)</f>
        <v>5.5678571428571431</v>
      </c>
      <c r="Q20" s="9"/>
      <c r="R20" s="20">
        <v>7</v>
      </c>
      <c r="S20" s="20">
        <v>5.7</v>
      </c>
      <c r="T20" s="20">
        <v>6.2</v>
      </c>
      <c r="U20" s="6">
        <f>(R20*0.5)+(S20*0.25)+(T20*0.25)</f>
        <v>6.4749999999999996</v>
      </c>
      <c r="V20" s="6">
        <f>(P20+U20)/2</f>
        <v>6.0214285714285714</v>
      </c>
      <c r="W20" s="22"/>
      <c r="X20" s="9"/>
      <c r="Y20" s="9"/>
      <c r="Z20" s="9"/>
      <c r="AA20" s="9"/>
      <c r="AB20" s="9" t="s">
        <v>28</v>
      </c>
      <c r="AC20" s="9"/>
      <c r="AD20" s="9"/>
      <c r="AE20" s="6">
        <f>SUM(AE14:AE19)</f>
        <v>199.6</v>
      </c>
      <c r="AF20" s="6">
        <f>(AE20/6)/7</f>
        <v>4.7523809523809524</v>
      </c>
      <c r="AG20" s="20">
        <v>6.5</v>
      </c>
      <c r="AH20" s="6">
        <f>(AF20*0.75)+(AG20*0.25)</f>
        <v>5.1892857142857141</v>
      </c>
      <c r="AI20" s="9"/>
      <c r="AJ20" s="20">
        <v>5.8</v>
      </c>
      <c r="AK20" s="20">
        <v>5.0999999999999996</v>
      </c>
      <c r="AL20" s="20">
        <v>6.2</v>
      </c>
      <c r="AM20" s="6">
        <f>(AJ20*0.5)+(AK20*0.25)+(AL20*0.25)</f>
        <v>5.7249999999999996</v>
      </c>
      <c r="AN20" s="6">
        <f>(AH20+AM20)/2</f>
        <v>5.4571428571428573</v>
      </c>
      <c r="AO20" s="25"/>
      <c r="AP20" s="9"/>
      <c r="AQ20" s="9"/>
      <c r="AR20" s="9"/>
      <c r="AS20" s="9"/>
      <c r="AT20" s="9" t="s">
        <v>28</v>
      </c>
      <c r="AU20" s="9"/>
      <c r="AV20" s="9"/>
      <c r="AW20" s="6">
        <f>SUM(AW14:AW19)</f>
        <v>235.8</v>
      </c>
      <c r="AX20" s="6">
        <f>(AW20/6)/7</f>
        <v>5.6142857142857148</v>
      </c>
      <c r="AY20" s="20">
        <v>5</v>
      </c>
      <c r="AZ20" s="6">
        <f>(AX20*0.75)+(AY20*0.25)</f>
        <v>5.4607142857142863</v>
      </c>
      <c r="BA20" s="9"/>
      <c r="BB20" s="20">
        <v>4.5</v>
      </c>
      <c r="BC20" s="20">
        <v>5</v>
      </c>
      <c r="BD20" s="20">
        <v>6.5</v>
      </c>
      <c r="BE20" s="6">
        <f>(BB20*0.5)+(BC20*0.25)+(BD20*0.25)</f>
        <v>5.125</v>
      </c>
      <c r="BF20" s="6">
        <f>(AZ20+BE20)/2</f>
        <v>5.2928571428571427</v>
      </c>
      <c r="BG20" s="27"/>
      <c r="BH20" s="6">
        <f>V20</f>
        <v>6.0214285714285714</v>
      </c>
      <c r="BI20" s="6">
        <f>AN20</f>
        <v>5.4571428571428573</v>
      </c>
      <c r="BJ20" s="6">
        <f>BF20</f>
        <v>5.2928571428571427</v>
      </c>
      <c r="BK20" s="6">
        <f>AVERAGE(BH20:BJ20)</f>
        <v>5.590476190476191</v>
      </c>
      <c r="BL20">
        <f>RANK(BK20,BK$7:BK$20)</f>
        <v>2</v>
      </c>
      <c r="BM20" s="6">
        <f>(SUM(O20,AG20,AY20))/3</f>
        <v>5.8</v>
      </c>
    </row>
    <row r="23" spans="1:65" x14ac:dyDescent="0.2">
      <c r="B23" s="21"/>
    </row>
    <row r="25" spans="1:65" x14ac:dyDescent="0.2">
      <c r="B25" s="17"/>
    </row>
    <row r="27" spans="1:65" x14ac:dyDescent="0.2">
      <c r="B27" s="36"/>
    </row>
  </sheetData>
  <mergeCells count="16">
    <mergeCell ref="C7:C12"/>
    <mergeCell ref="D7:D12"/>
    <mergeCell ref="E7:E12"/>
    <mergeCell ref="C14:C19"/>
    <mergeCell ref="D14:D19"/>
    <mergeCell ref="E14:E19"/>
    <mergeCell ref="R3:U3"/>
    <mergeCell ref="F3:P3"/>
    <mergeCell ref="H1:L1"/>
    <mergeCell ref="BH3:BK3"/>
    <mergeCell ref="X3:AH3"/>
    <mergeCell ref="AJ3:AM3"/>
    <mergeCell ref="AP3:AZ3"/>
    <mergeCell ref="BB3:BE3"/>
    <mergeCell ref="Z1:AD1"/>
    <mergeCell ref="AR1:AV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8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2.7109375" customWidth="1"/>
    <col min="3" max="3" width="14.710937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hidden="1" customWidth="1"/>
    <col min="50" max="50" width="7.5703125" hidden="1" customWidth="1"/>
    <col min="51" max="51" width="6.5703125" hidden="1" customWidth="1"/>
    <col min="52" max="52" width="5.7109375" hidden="1" customWidth="1"/>
    <col min="53" max="53" width="3.140625" hidden="1" customWidth="1"/>
    <col min="54" max="56" width="5.7109375" hidden="1" customWidth="1"/>
    <col min="57" max="58" width="6.7109375" hidden="1" customWidth="1"/>
    <col min="59" max="59" width="3.140625" hidden="1" customWidth="1"/>
    <col min="60" max="63" width="8.7109375" customWidth="1"/>
    <col min="64" max="64" width="11.42578125" customWidth="1"/>
  </cols>
  <sheetData>
    <row r="1" spans="1:64" x14ac:dyDescent="0.2">
      <c r="A1" t="s">
        <v>88</v>
      </c>
      <c r="D1" t="s">
        <v>15</v>
      </c>
      <c r="E1" s="21" t="s">
        <v>289</v>
      </c>
      <c r="F1" t="s">
        <v>15</v>
      </c>
      <c r="H1" s="147" t="str">
        <f>E1</f>
        <v>Darryn Fedrick</v>
      </c>
      <c r="I1" s="147"/>
      <c r="J1" s="147"/>
      <c r="K1" s="147"/>
      <c r="L1" s="147"/>
      <c r="M1" s="147"/>
      <c r="Q1" s="9"/>
      <c r="W1" s="22"/>
      <c r="X1" t="s">
        <v>16</v>
      </c>
      <c r="Z1" s="147" t="str">
        <f>E2</f>
        <v>Jenny Scott</v>
      </c>
      <c r="AA1" s="147"/>
      <c r="AB1" s="147"/>
      <c r="AC1" s="147"/>
      <c r="AD1" s="147"/>
      <c r="AE1" s="147"/>
      <c r="AI1" s="9"/>
      <c r="AO1" s="25"/>
      <c r="AP1" t="s">
        <v>17</v>
      </c>
      <c r="AR1">
        <f>E3</f>
        <v>0</v>
      </c>
      <c r="AS1" s="147"/>
      <c r="AT1" s="147"/>
      <c r="AU1" s="147"/>
      <c r="AV1" s="147"/>
      <c r="AW1" s="147"/>
      <c r="BA1" s="9"/>
      <c r="BG1" s="22"/>
      <c r="BH1" s="7"/>
      <c r="BI1" s="7"/>
      <c r="BJ1" s="7"/>
      <c r="BL1" s="7">
        <f ca="1">NOW()</f>
        <v>42241.355208796296</v>
      </c>
    </row>
    <row r="2" spans="1:64" x14ac:dyDescent="0.2">
      <c r="A2" s="1" t="s">
        <v>89</v>
      </c>
      <c r="D2" t="s">
        <v>16</v>
      </c>
      <c r="E2" s="21" t="s">
        <v>291</v>
      </c>
      <c r="Q2" s="9"/>
      <c r="W2" s="22"/>
      <c r="AI2" s="9"/>
      <c r="AO2" s="25"/>
      <c r="BA2" s="9"/>
      <c r="BG2" s="22"/>
      <c r="BH2" s="8"/>
      <c r="BI2" s="8"/>
      <c r="BJ2" s="8"/>
      <c r="BL2" s="8">
        <f ca="1">NOW()</f>
        <v>42241.355208796296</v>
      </c>
    </row>
    <row r="3" spans="1:64" x14ac:dyDescent="0.2">
      <c r="A3" t="s">
        <v>47</v>
      </c>
      <c r="C3" s="21" t="s">
        <v>275</v>
      </c>
      <c r="D3" t="s">
        <v>17</v>
      </c>
      <c r="F3" s="146" t="s">
        <v>10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9"/>
      <c r="R3" s="146" t="s">
        <v>12</v>
      </c>
      <c r="S3" s="146"/>
      <c r="T3" s="146"/>
      <c r="U3" s="146"/>
      <c r="W3" s="22"/>
      <c r="X3" s="146" t="s">
        <v>10</v>
      </c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9"/>
      <c r="AJ3" s="146" t="s">
        <v>12</v>
      </c>
      <c r="AK3" s="146"/>
      <c r="AL3" s="146"/>
      <c r="AM3" s="146"/>
      <c r="AO3" s="25"/>
      <c r="AP3" s="146" t="s">
        <v>10</v>
      </c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9"/>
      <c r="BB3" s="146" t="s">
        <v>12</v>
      </c>
      <c r="BC3" s="146"/>
      <c r="BD3" s="146"/>
      <c r="BE3" s="146"/>
      <c r="BG3" s="22"/>
      <c r="BH3" s="146" t="s">
        <v>32</v>
      </c>
      <c r="BI3" s="147"/>
      <c r="BJ3" s="147"/>
      <c r="BK3" s="147"/>
    </row>
    <row r="4" spans="1:64" x14ac:dyDescent="0.2">
      <c r="O4" s="2" t="s">
        <v>29</v>
      </c>
      <c r="Q4" s="24"/>
      <c r="V4" s="2" t="s">
        <v>31</v>
      </c>
      <c r="W4" s="22"/>
      <c r="AG4" s="2" t="s">
        <v>29</v>
      </c>
      <c r="AI4" s="24"/>
      <c r="AN4" s="2" t="s">
        <v>31</v>
      </c>
      <c r="AO4" s="23"/>
      <c r="AY4" s="2" t="s">
        <v>29</v>
      </c>
      <c r="BA4" s="24"/>
      <c r="BF4" s="2" t="s">
        <v>31</v>
      </c>
      <c r="BG4" s="23"/>
      <c r="BH4" s="2"/>
      <c r="BI4" s="2"/>
      <c r="BJ4" s="2"/>
      <c r="BK4" s="2"/>
    </row>
    <row r="5" spans="1:64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43</v>
      </c>
      <c r="I5" s="2" t="s">
        <v>54</v>
      </c>
      <c r="J5" s="2" t="s">
        <v>44</v>
      </c>
      <c r="K5" s="2" t="s">
        <v>45</v>
      </c>
      <c r="L5" s="2" t="s">
        <v>24</v>
      </c>
      <c r="M5" s="2" t="s">
        <v>46</v>
      </c>
      <c r="N5" s="2" t="s">
        <v>27</v>
      </c>
      <c r="O5" s="2" t="s">
        <v>36</v>
      </c>
      <c r="P5" s="2" t="s">
        <v>9</v>
      </c>
      <c r="Q5" s="24"/>
      <c r="R5" s="37" t="s">
        <v>11</v>
      </c>
      <c r="S5" s="37" t="s">
        <v>49</v>
      </c>
      <c r="T5" s="32" t="s">
        <v>80</v>
      </c>
      <c r="U5" s="32" t="s">
        <v>27</v>
      </c>
      <c r="V5" s="2" t="s">
        <v>14</v>
      </c>
      <c r="W5" s="23"/>
      <c r="X5" s="2" t="s">
        <v>8</v>
      </c>
      <c r="Y5" s="2" t="s">
        <v>38</v>
      </c>
      <c r="Z5" s="2" t="s">
        <v>43</v>
      </c>
      <c r="AA5" s="2" t="s">
        <v>54</v>
      </c>
      <c r="AB5" s="2" t="s">
        <v>44</v>
      </c>
      <c r="AC5" s="2" t="s">
        <v>45</v>
      </c>
      <c r="AD5" s="2" t="s">
        <v>24</v>
      </c>
      <c r="AE5" s="2" t="s">
        <v>46</v>
      </c>
      <c r="AF5" s="2" t="s">
        <v>27</v>
      </c>
      <c r="AG5" s="2" t="s">
        <v>36</v>
      </c>
      <c r="AH5" s="2" t="s">
        <v>9</v>
      </c>
      <c r="AI5" s="24"/>
      <c r="AJ5" s="37" t="s">
        <v>11</v>
      </c>
      <c r="AK5" s="37" t="s">
        <v>49</v>
      </c>
      <c r="AL5" s="32" t="s">
        <v>80</v>
      </c>
      <c r="AM5" s="32" t="s">
        <v>27</v>
      </c>
      <c r="AN5" s="2" t="s">
        <v>14</v>
      </c>
      <c r="AO5" s="23"/>
      <c r="AP5" s="2" t="s">
        <v>8</v>
      </c>
      <c r="AQ5" s="2" t="s">
        <v>38</v>
      </c>
      <c r="AR5" s="2" t="s">
        <v>43</v>
      </c>
      <c r="AS5" s="2" t="s">
        <v>54</v>
      </c>
      <c r="AT5" s="2" t="s">
        <v>44</v>
      </c>
      <c r="AU5" s="2" t="s">
        <v>45</v>
      </c>
      <c r="AV5" s="2" t="s">
        <v>24</v>
      </c>
      <c r="AW5" s="2" t="s">
        <v>46</v>
      </c>
      <c r="AX5" s="2" t="s">
        <v>27</v>
      </c>
      <c r="AY5" s="2" t="s">
        <v>36</v>
      </c>
      <c r="AZ5" s="2" t="s">
        <v>9</v>
      </c>
      <c r="BA5" s="24"/>
      <c r="BB5" s="37" t="s">
        <v>11</v>
      </c>
      <c r="BC5" s="37" t="s">
        <v>49</v>
      </c>
      <c r="BD5" s="32" t="s">
        <v>80</v>
      </c>
      <c r="BE5" s="32" t="s">
        <v>27</v>
      </c>
      <c r="BF5" s="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33</v>
      </c>
      <c r="BL5" s="2" t="s">
        <v>23</v>
      </c>
    </row>
    <row r="6" spans="1:64" x14ac:dyDescent="0.2">
      <c r="Q6" s="9"/>
      <c r="W6" s="22"/>
      <c r="AI6" s="9"/>
      <c r="AO6" s="25"/>
      <c r="BA6" s="9"/>
      <c r="BG6" s="22"/>
    </row>
    <row r="7" spans="1:64" x14ac:dyDescent="0.2">
      <c r="A7" s="81">
        <v>1</v>
      </c>
      <c r="B7" s="83" t="s">
        <v>117</v>
      </c>
      <c r="C7" s="162" t="s">
        <v>203</v>
      </c>
      <c r="D7" s="162" t="s">
        <v>118</v>
      </c>
      <c r="E7" s="162" t="s">
        <v>212</v>
      </c>
      <c r="F7" s="20">
        <v>5</v>
      </c>
      <c r="G7" s="20">
        <v>6</v>
      </c>
      <c r="H7" s="20">
        <v>6</v>
      </c>
      <c r="I7" s="20">
        <v>6</v>
      </c>
      <c r="J7" s="20">
        <v>5.8</v>
      </c>
      <c r="K7" s="20">
        <v>6</v>
      </c>
      <c r="L7" s="20">
        <v>6</v>
      </c>
      <c r="M7" s="20">
        <v>5.4</v>
      </c>
      <c r="N7" s="5">
        <f t="shared" ref="N7:N12" si="0">SUM(F7:M7)</f>
        <v>46.199999999999996</v>
      </c>
      <c r="O7" s="16"/>
      <c r="P7" s="16"/>
      <c r="Q7" s="9"/>
      <c r="R7" s="10"/>
      <c r="S7" s="10"/>
      <c r="T7" s="10"/>
      <c r="U7" s="11"/>
      <c r="V7" s="11"/>
      <c r="W7" s="22"/>
      <c r="X7" s="20">
        <v>5</v>
      </c>
      <c r="Y7" s="20">
        <v>6</v>
      </c>
      <c r="Z7" s="20">
        <v>5.5</v>
      </c>
      <c r="AA7" s="20">
        <v>6.5</v>
      </c>
      <c r="AB7" s="20">
        <v>6</v>
      </c>
      <c r="AC7" s="20">
        <v>6</v>
      </c>
      <c r="AD7" s="20">
        <v>6.5</v>
      </c>
      <c r="AE7" s="20">
        <v>5</v>
      </c>
      <c r="AF7" s="5">
        <f t="shared" ref="AF7:AF12" si="1">SUM(X7:AE7)</f>
        <v>46.5</v>
      </c>
      <c r="AG7" s="16"/>
      <c r="AH7" s="16"/>
      <c r="AI7" s="9"/>
      <c r="AJ7" s="10"/>
      <c r="AK7" s="10"/>
      <c r="AL7" s="10"/>
      <c r="AM7" s="11"/>
      <c r="AN7" s="11"/>
      <c r="AO7" s="26"/>
      <c r="AP7" s="20"/>
      <c r="AQ7" s="20"/>
      <c r="AR7" s="20"/>
      <c r="AS7" s="20"/>
      <c r="AT7" s="20"/>
      <c r="AU7" s="20"/>
      <c r="AV7" s="20"/>
      <c r="AW7" s="20"/>
      <c r="AX7" s="5">
        <f t="shared" ref="AX7:AX12" si="2">SUM(AP7:AW7)</f>
        <v>0</v>
      </c>
      <c r="AY7" s="16"/>
      <c r="AZ7" s="16"/>
      <c r="BA7" s="9"/>
      <c r="BB7" s="10"/>
      <c r="BC7" s="10"/>
      <c r="BD7" s="10"/>
      <c r="BE7" s="11"/>
      <c r="BF7" s="11"/>
      <c r="BG7" s="27"/>
      <c r="BH7" s="11"/>
      <c r="BI7" s="11"/>
      <c r="BJ7" s="11"/>
      <c r="BK7" s="11"/>
      <c r="BL7" s="9"/>
    </row>
    <row r="8" spans="1:64" x14ac:dyDescent="0.2">
      <c r="A8" s="81">
        <v>2</v>
      </c>
      <c r="B8" s="81" t="s">
        <v>161</v>
      </c>
      <c r="C8" s="162"/>
      <c r="D8" s="162"/>
      <c r="E8" s="162"/>
      <c r="F8" s="20">
        <v>5.2</v>
      </c>
      <c r="G8" s="20">
        <v>5.2</v>
      </c>
      <c r="H8" s="20">
        <v>5.8</v>
      </c>
      <c r="I8" s="20">
        <v>5.8</v>
      </c>
      <c r="J8" s="20">
        <v>6</v>
      </c>
      <c r="K8" s="20">
        <v>6</v>
      </c>
      <c r="L8" s="20">
        <v>5.9</v>
      </c>
      <c r="M8" s="20">
        <v>5.2</v>
      </c>
      <c r="N8" s="5">
        <f t="shared" si="0"/>
        <v>45.1</v>
      </c>
      <c r="O8" s="16"/>
      <c r="P8" s="16"/>
      <c r="Q8" s="9"/>
      <c r="R8" s="9"/>
      <c r="S8" s="9"/>
      <c r="T8" s="9"/>
      <c r="U8" s="9"/>
      <c r="V8" s="9"/>
      <c r="W8" s="22"/>
      <c r="X8" s="20">
        <v>5.5</v>
      </c>
      <c r="Y8" s="20">
        <v>6</v>
      </c>
      <c r="Z8" s="20">
        <v>6.5</v>
      </c>
      <c r="AA8" s="20">
        <v>6.5</v>
      </c>
      <c r="AB8" s="20">
        <v>5.5</v>
      </c>
      <c r="AC8" s="20">
        <v>5</v>
      </c>
      <c r="AD8" s="20">
        <v>6</v>
      </c>
      <c r="AE8" s="20">
        <v>6</v>
      </c>
      <c r="AF8" s="5">
        <f t="shared" si="1"/>
        <v>47</v>
      </c>
      <c r="AG8" s="16"/>
      <c r="AH8" s="16"/>
      <c r="AI8" s="9"/>
      <c r="AJ8" s="9"/>
      <c r="AK8" s="9"/>
      <c r="AL8" s="9"/>
      <c r="AM8" s="9"/>
      <c r="AN8" s="9"/>
      <c r="AO8" s="25"/>
      <c r="AP8" s="20"/>
      <c r="AQ8" s="20"/>
      <c r="AR8" s="20"/>
      <c r="AS8" s="20"/>
      <c r="AT8" s="20"/>
      <c r="AU8" s="20"/>
      <c r="AV8" s="20"/>
      <c r="AW8" s="20"/>
      <c r="AX8" s="5">
        <f t="shared" si="2"/>
        <v>0</v>
      </c>
      <c r="AY8" s="16"/>
      <c r="AZ8" s="16"/>
      <c r="BA8" s="9"/>
      <c r="BB8" s="9"/>
      <c r="BC8" s="9"/>
      <c r="BD8" s="9"/>
      <c r="BE8" s="9"/>
      <c r="BF8" s="9"/>
      <c r="BG8" s="22"/>
      <c r="BH8" s="9"/>
      <c r="BI8" s="9"/>
      <c r="BJ8" s="9"/>
      <c r="BK8" s="9"/>
      <c r="BL8" s="9"/>
    </row>
    <row r="9" spans="1:64" x14ac:dyDescent="0.2">
      <c r="A9" s="81">
        <v>3</v>
      </c>
      <c r="B9" s="81" t="s">
        <v>160</v>
      </c>
      <c r="C9" s="162"/>
      <c r="D9" s="162"/>
      <c r="E9" s="162"/>
      <c r="F9" s="20">
        <v>6</v>
      </c>
      <c r="G9" s="20">
        <v>6</v>
      </c>
      <c r="H9" s="20">
        <v>5.8</v>
      </c>
      <c r="I9" s="20">
        <v>5.8</v>
      </c>
      <c r="J9" s="20">
        <v>6</v>
      </c>
      <c r="K9" s="20">
        <v>6</v>
      </c>
      <c r="L9" s="20">
        <v>6</v>
      </c>
      <c r="M9" s="20">
        <v>5.2</v>
      </c>
      <c r="N9" s="5">
        <f t="shared" si="0"/>
        <v>46.800000000000004</v>
      </c>
      <c r="O9" s="16"/>
      <c r="P9" s="16"/>
      <c r="Q9" s="9"/>
      <c r="R9" s="9"/>
      <c r="S9" s="9"/>
      <c r="T9" s="9"/>
      <c r="U9" s="9"/>
      <c r="V9" s="9"/>
      <c r="W9" s="22"/>
      <c r="X9" s="20">
        <v>6.5</v>
      </c>
      <c r="Y9" s="20">
        <v>5.5</v>
      </c>
      <c r="Z9" s="20">
        <v>5.5</v>
      </c>
      <c r="AA9" s="20">
        <v>5.5</v>
      </c>
      <c r="AB9" s="20">
        <v>6</v>
      </c>
      <c r="AC9" s="20">
        <v>5.5</v>
      </c>
      <c r="AD9" s="20">
        <v>6.5</v>
      </c>
      <c r="AE9" s="20">
        <v>5.5</v>
      </c>
      <c r="AF9" s="5">
        <f t="shared" si="1"/>
        <v>46.5</v>
      </c>
      <c r="AG9" s="16"/>
      <c r="AH9" s="16"/>
      <c r="AI9" s="9"/>
      <c r="AJ9" s="9"/>
      <c r="AK9" s="9"/>
      <c r="AL9" s="9"/>
      <c r="AM9" s="9"/>
      <c r="AN9" s="9"/>
      <c r="AO9" s="25"/>
      <c r="AP9" s="20"/>
      <c r="AQ9" s="20"/>
      <c r="AR9" s="20"/>
      <c r="AS9" s="20"/>
      <c r="AT9" s="20"/>
      <c r="AU9" s="20"/>
      <c r="AV9" s="20"/>
      <c r="AW9" s="20"/>
      <c r="AX9" s="5">
        <f t="shared" si="2"/>
        <v>0</v>
      </c>
      <c r="AY9" s="16"/>
      <c r="AZ9" s="16"/>
      <c r="BA9" s="9"/>
      <c r="BB9" s="9"/>
      <c r="BC9" s="9"/>
      <c r="BD9" s="9"/>
      <c r="BE9" s="9"/>
      <c r="BF9" s="9"/>
      <c r="BG9" s="22"/>
      <c r="BH9" s="9"/>
      <c r="BI9" s="9"/>
      <c r="BJ9" s="9"/>
      <c r="BK9" s="9"/>
      <c r="BL9" s="9"/>
    </row>
    <row r="10" spans="1:64" x14ac:dyDescent="0.2">
      <c r="A10" s="81">
        <v>4</v>
      </c>
      <c r="B10" s="89" t="s">
        <v>120</v>
      </c>
      <c r="C10" s="162"/>
      <c r="D10" s="162"/>
      <c r="E10" s="162"/>
      <c r="F10" s="20">
        <v>5.4</v>
      </c>
      <c r="G10" s="20">
        <v>6</v>
      </c>
      <c r="H10" s="20">
        <v>5.8</v>
      </c>
      <c r="I10" s="20">
        <v>5.8</v>
      </c>
      <c r="J10" s="20">
        <v>6</v>
      </c>
      <c r="K10" s="20">
        <v>6</v>
      </c>
      <c r="L10" s="20">
        <v>6.5</v>
      </c>
      <c r="M10" s="20">
        <v>5.4</v>
      </c>
      <c r="N10" s="5">
        <f t="shared" si="0"/>
        <v>46.9</v>
      </c>
      <c r="O10" s="16"/>
      <c r="P10" s="16"/>
      <c r="Q10" s="9"/>
      <c r="R10" s="9"/>
      <c r="S10" s="9"/>
      <c r="T10" s="9"/>
      <c r="U10" s="9"/>
      <c r="V10" s="9"/>
      <c r="W10" s="22"/>
      <c r="X10" s="20">
        <v>7</v>
      </c>
      <c r="Y10" s="20">
        <v>6</v>
      </c>
      <c r="Z10" s="20">
        <v>6</v>
      </c>
      <c r="AA10" s="20">
        <v>5.5</v>
      </c>
      <c r="AB10" s="20">
        <v>5.5</v>
      </c>
      <c r="AC10" s="20">
        <v>5.5</v>
      </c>
      <c r="AD10" s="20">
        <v>6.5</v>
      </c>
      <c r="AE10" s="20">
        <v>5.5</v>
      </c>
      <c r="AF10" s="5">
        <f t="shared" si="1"/>
        <v>47.5</v>
      </c>
      <c r="AG10" s="16"/>
      <c r="AH10" s="16"/>
      <c r="AI10" s="9"/>
      <c r="AJ10" s="9"/>
      <c r="AK10" s="9"/>
      <c r="AL10" s="9"/>
      <c r="AM10" s="9"/>
      <c r="AN10" s="9"/>
      <c r="AO10" s="25"/>
      <c r="AP10" s="20"/>
      <c r="AQ10" s="20"/>
      <c r="AR10" s="20"/>
      <c r="AS10" s="20"/>
      <c r="AT10" s="20"/>
      <c r="AU10" s="20"/>
      <c r="AV10" s="20"/>
      <c r="AW10" s="20"/>
      <c r="AX10" s="5">
        <f t="shared" si="2"/>
        <v>0</v>
      </c>
      <c r="AY10" s="16"/>
      <c r="AZ10" s="16"/>
      <c r="BA10" s="9"/>
      <c r="BB10" s="9"/>
      <c r="BC10" s="9"/>
      <c r="BD10" s="9"/>
      <c r="BE10" s="9"/>
      <c r="BF10" s="9"/>
      <c r="BG10" s="22"/>
      <c r="BH10" s="9"/>
      <c r="BI10" s="9"/>
      <c r="BJ10" s="9"/>
      <c r="BK10" s="9"/>
      <c r="BL10" s="9"/>
    </row>
    <row r="11" spans="1:64" x14ac:dyDescent="0.2">
      <c r="A11" s="81">
        <v>5</v>
      </c>
      <c r="B11" s="89" t="s">
        <v>164</v>
      </c>
      <c r="C11" s="162"/>
      <c r="D11" s="162"/>
      <c r="E11" s="162"/>
      <c r="F11" s="20">
        <v>5</v>
      </c>
      <c r="G11" s="20">
        <v>5.6</v>
      </c>
      <c r="H11" s="20">
        <v>5.6</v>
      </c>
      <c r="I11" s="20">
        <v>5.9</v>
      </c>
      <c r="J11" s="20">
        <v>5.8</v>
      </c>
      <c r="K11" s="20">
        <v>5.8</v>
      </c>
      <c r="L11" s="20">
        <v>5.8</v>
      </c>
      <c r="M11" s="20">
        <v>5.4</v>
      </c>
      <c r="N11" s="5">
        <f t="shared" si="0"/>
        <v>44.9</v>
      </c>
      <c r="O11" s="16"/>
      <c r="P11" s="16"/>
      <c r="Q11" s="9"/>
      <c r="R11" s="9"/>
      <c r="S11" s="9"/>
      <c r="T11" s="9"/>
      <c r="U11" s="9"/>
      <c r="V11" s="9"/>
      <c r="W11" s="22"/>
      <c r="X11" s="20">
        <v>5.5</v>
      </c>
      <c r="Y11" s="20">
        <v>6</v>
      </c>
      <c r="Z11" s="20">
        <v>5</v>
      </c>
      <c r="AA11" s="20">
        <v>6.5</v>
      </c>
      <c r="AB11" s="20">
        <v>6</v>
      </c>
      <c r="AC11" s="20">
        <v>5.5</v>
      </c>
      <c r="AD11" s="20">
        <v>6.5</v>
      </c>
      <c r="AE11" s="20">
        <v>6</v>
      </c>
      <c r="AF11" s="5">
        <f t="shared" si="1"/>
        <v>47</v>
      </c>
      <c r="AG11" s="16"/>
      <c r="AH11" s="16"/>
      <c r="AI11" s="9"/>
      <c r="AJ11" s="9"/>
      <c r="AK11" s="9"/>
      <c r="AL11" s="9"/>
      <c r="AM11" s="9"/>
      <c r="AN11" s="9"/>
      <c r="AO11" s="25"/>
      <c r="AP11" s="20"/>
      <c r="AQ11" s="20"/>
      <c r="AR11" s="20"/>
      <c r="AS11" s="20"/>
      <c r="AT11" s="20"/>
      <c r="AU11" s="20"/>
      <c r="AV11" s="20"/>
      <c r="AW11" s="20"/>
      <c r="AX11" s="5">
        <f t="shared" si="2"/>
        <v>0</v>
      </c>
      <c r="AY11" s="16"/>
      <c r="AZ11" s="16"/>
      <c r="BA11" s="9"/>
      <c r="BB11" s="9"/>
      <c r="BC11" s="9"/>
      <c r="BD11" s="9"/>
      <c r="BE11" s="9"/>
      <c r="BF11" s="9"/>
      <c r="BG11" s="22"/>
      <c r="BH11" s="9"/>
      <c r="BI11" s="9"/>
      <c r="BJ11" s="9"/>
      <c r="BK11" s="9"/>
      <c r="BL11" s="9"/>
    </row>
    <row r="12" spans="1:64" x14ac:dyDescent="0.2">
      <c r="A12" s="81">
        <v>6</v>
      </c>
      <c r="B12" s="89" t="s">
        <v>119</v>
      </c>
      <c r="C12" s="162"/>
      <c r="D12" s="162"/>
      <c r="E12" s="162"/>
      <c r="F12" s="20">
        <v>5.6</v>
      </c>
      <c r="G12" s="20">
        <v>5.8</v>
      </c>
      <c r="H12" s="20">
        <v>6</v>
      </c>
      <c r="I12" s="20">
        <v>6</v>
      </c>
      <c r="J12" s="20">
        <v>6</v>
      </c>
      <c r="K12" s="20">
        <v>6</v>
      </c>
      <c r="L12" s="20">
        <v>6.5</v>
      </c>
      <c r="M12" s="20">
        <v>5.2</v>
      </c>
      <c r="N12" s="5">
        <f t="shared" si="0"/>
        <v>47.1</v>
      </c>
      <c r="O12" s="16"/>
      <c r="P12" s="16"/>
      <c r="Q12" s="9"/>
      <c r="R12" s="9"/>
      <c r="S12" s="9"/>
      <c r="T12" s="9"/>
      <c r="U12" s="9"/>
      <c r="V12" s="9"/>
      <c r="W12" s="22"/>
      <c r="X12" s="20">
        <v>7</v>
      </c>
      <c r="Y12" s="20">
        <v>6.5</v>
      </c>
      <c r="Z12" s="20">
        <v>8</v>
      </c>
      <c r="AA12" s="20">
        <v>6.5</v>
      </c>
      <c r="AB12" s="20">
        <v>6</v>
      </c>
      <c r="AC12" s="20">
        <v>7</v>
      </c>
      <c r="AD12" s="20">
        <v>7</v>
      </c>
      <c r="AE12" s="20">
        <v>7</v>
      </c>
      <c r="AF12" s="5">
        <f t="shared" si="1"/>
        <v>55</v>
      </c>
      <c r="AG12" s="16"/>
      <c r="AH12" s="16"/>
      <c r="AI12" s="9"/>
      <c r="AJ12" s="9"/>
      <c r="AK12" s="9"/>
      <c r="AL12" s="9"/>
      <c r="AM12" s="9"/>
      <c r="AN12" s="9"/>
      <c r="AO12" s="25"/>
      <c r="AP12" s="20"/>
      <c r="AQ12" s="20"/>
      <c r="AR12" s="20"/>
      <c r="AS12" s="20"/>
      <c r="AT12" s="20"/>
      <c r="AU12" s="20"/>
      <c r="AV12" s="20"/>
      <c r="AW12" s="20"/>
      <c r="AX12" s="5">
        <f t="shared" si="2"/>
        <v>0</v>
      </c>
      <c r="AY12" s="16"/>
      <c r="AZ12" s="16"/>
      <c r="BA12" s="9"/>
      <c r="BB12" s="9"/>
      <c r="BC12" s="9"/>
      <c r="BD12" s="9"/>
      <c r="BE12" s="9"/>
      <c r="BF12" s="9"/>
      <c r="BG12" s="22"/>
      <c r="BH12" s="9"/>
      <c r="BI12" s="9"/>
      <c r="BJ12" s="9"/>
      <c r="BK12" s="9"/>
      <c r="BL12" s="9"/>
    </row>
    <row r="13" spans="1:64" x14ac:dyDescent="0.2">
      <c r="A13" s="91" t="s">
        <v>26</v>
      </c>
      <c r="B13" s="81"/>
      <c r="C13" s="96"/>
      <c r="D13" s="96"/>
      <c r="E13" s="96"/>
      <c r="F13" s="9"/>
      <c r="G13" s="9"/>
      <c r="H13" s="9"/>
      <c r="I13" s="9"/>
      <c r="J13" s="9"/>
      <c r="K13" s="9"/>
      <c r="L13" s="9"/>
      <c r="M13" s="9"/>
      <c r="N13" s="6">
        <f>SUM(N7:N12)</f>
        <v>277</v>
      </c>
      <c r="O13" s="6">
        <f>(N13/6)/8</f>
        <v>5.770833333333333</v>
      </c>
      <c r="P13" s="6">
        <f>O13</f>
        <v>5.770833333333333</v>
      </c>
      <c r="Q13" s="9"/>
      <c r="R13" s="20">
        <v>6.5</v>
      </c>
      <c r="S13" s="20">
        <v>6.2</v>
      </c>
      <c r="T13" s="20">
        <v>6.2</v>
      </c>
      <c r="U13" s="6">
        <f>(R13*0.5)+(S13*0.25)+(T13*0.25)</f>
        <v>6.35</v>
      </c>
      <c r="V13" s="6">
        <f>(P13+U13)/2</f>
        <v>6.0604166666666668</v>
      </c>
      <c r="W13" s="22"/>
      <c r="X13" s="9"/>
      <c r="Y13" s="9"/>
      <c r="Z13" s="9"/>
      <c r="AA13" s="9"/>
      <c r="AB13" s="9"/>
      <c r="AC13" s="9"/>
      <c r="AD13" s="9" t="s">
        <v>28</v>
      </c>
      <c r="AE13" s="9"/>
      <c r="AF13" s="6">
        <f>SUM(AF7:AF12)</f>
        <v>289.5</v>
      </c>
      <c r="AG13" s="6">
        <f>(AF13/6)/8</f>
        <v>6.03125</v>
      </c>
      <c r="AH13" s="6">
        <f>AG13</f>
        <v>6.03125</v>
      </c>
      <c r="AI13" s="9"/>
      <c r="AJ13" s="20">
        <v>6.3</v>
      </c>
      <c r="AK13" s="20">
        <v>6.5</v>
      </c>
      <c r="AL13" s="20">
        <v>7.8</v>
      </c>
      <c r="AM13" s="6">
        <f>(AJ13*0.5)+(AK13*0.25)+(AL13*0.25)</f>
        <v>6.7250000000000005</v>
      </c>
      <c r="AN13" s="6">
        <f>(AH13+AM13)/2</f>
        <v>6.3781250000000007</v>
      </c>
      <c r="AO13" s="25"/>
      <c r="AP13" s="9"/>
      <c r="AQ13" s="9"/>
      <c r="AR13" s="9"/>
      <c r="AS13" s="9"/>
      <c r="AT13" s="9"/>
      <c r="AU13" s="9"/>
      <c r="AV13" s="9" t="s">
        <v>28</v>
      </c>
      <c r="AW13" s="9"/>
      <c r="AX13" s="6">
        <f>SUM(AX7:AX12)</f>
        <v>0</v>
      </c>
      <c r="AY13" s="6">
        <f>(AX13/6)/8</f>
        <v>0</v>
      </c>
      <c r="AZ13" s="6">
        <f>AY13</f>
        <v>0</v>
      </c>
      <c r="BA13" s="9"/>
      <c r="BB13" s="20"/>
      <c r="BC13" s="20"/>
      <c r="BD13" s="20"/>
      <c r="BE13" s="6">
        <f>(BB13*0.5)+(BC13*0.25)+(BD13*0.25)</f>
        <v>0</v>
      </c>
      <c r="BF13" s="6">
        <f>(AZ13+BE13)/2</f>
        <v>0</v>
      </c>
      <c r="BG13" s="27"/>
      <c r="BH13" s="6">
        <f>V13</f>
        <v>6.0604166666666668</v>
      </c>
      <c r="BI13" s="6">
        <f>AN13</f>
        <v>6.3781250000000007</v>
      </c>
      <c r="BJ13" s="6"/>
      <c r="BK13" s="6">
        <f>AVERAGE(BH13:BJ13)</f>
        <v>6.2192708333333337</v>
      </c>
      <c r="BL13">
        <v>1</v>
      </c>
    </row>
    <row r="14" spans="1:64" x14ac:dyDescent="0.2">
      <c r="A14" s="81">
        <v>1</v>
      </c>
      <c r="B14" s="83" t="s">
        <v>183</v>
      </c>
      <c r="C14" s="162" t="s">
        <v>206</v>
      </c>
      <c r="D14" s="162" t="s">
        <v>234</v>
      </c>
      <c r="E14" s="163" t="s">
        <v>278</v>
      </c>
      <c r="F14" s="20">
        <v>5.5</v>
      </c>
      <c r="G14" s="20">
        <v>5.7</v>
      </c>
      <c r="H14" s="20">
        <v>6</v>
      </c>
      <c r="I14" s="20">
        <v>6</v>
      </c>
      <c r="J14" s="20">
        <v>6</v>
      </c>
      <c r="K14" s="20">
        <v>6</v>
      </c>
      <c r="L14" s="20">
        <v>6.5</v>
      </c>
      <c r="M14" s="20">
        <v>5.2</v>
      </c>
      <c r="N14" s="5">
        <f t="shared" ref="N14:N19" si="3">SUM(F14:M14)</f>
        <v>46.900000000000006</v>
      </c>
      <c r="O14" s="16"/>
      <c r="P14" s="16"/>
      <c r="Q14" s="9"/>
      <c r="R14" s="10"/>
      <c r="S14" s="10"/>
      <c r="T14" s="10"/>
      <c r="U14" s="11"/>
      <c r="V14" s="11"/>
      <c r="W14" s="22"/>
      <c r="X14" s="20">
        <v>6</v>
      </c>
      <c r="Y14" s="20">
        <v>6</v>
      </c>
      <c r="Z14" s="20">
        <v>5.5</v>
      </c>
      <c r="AA14" s="20">
        <v>6</v>
      </c>
      <c r="AB14" s="20">
        <v>6</v>
      </c>
      <c r="AC14" s="20">
        <v>6.5</v>
      </c>
      <c r="AD14" s="20">
        <v>7</v>
      </c>
      <c r="AE14" s="20">
        <v>7.5</v>
      </c>
      <c r="AF14" s="5">
        <f t="shared" ref="AF14:AF19" si="4">SUM(X14:AE14)</f>
        <v>50.5</v>
      </c>
      <c r="AG14" s="16"/>
      <c r="AH14" s="16"/>
      <c r="AI14" s="9"/>
      <c r="AJ14" s="10"/>
      <c r="AK14" s="10"/>
      <c r="AL14" s="10"/>
      <c r="AM14" s="11"/>
      <c r="AN14" s="11"/>
      <c r="AO14" s="26"/>
      <c r="AP14" s="20"/>
      <c r="AQ14" s="20"/>
      <c r="AR14" s="20"/>
      <c r="AS14" s="20"/>
      <c r="AT14" s="20"/>
      <c r="AU14" s="20"/>
      <c r="AV14" s="20"/>
      <c r="AW14" s="20"/>
      <c r="AX14" s="5">
        <f t="shared" ref="AX14:AX19" si="5">SUM(AP14:AW14)</f>
        <v>0</v>
      </c>
      <c r="AY14" s="16"/>
      <c r="AZ14" s="16"/>
      <c r="BA14" s="9"/>
      <c r="BB14" s="10"/>
      <c r="BC14" s="10"/>
      <c r="BD14" s="10"/>
      <c r="BE14" s="11"/>
      <c r="BF14" s="11"/>
      <c r="BG14" s="27"/>
      <c r="BH14" s="11"/>
      <c r="BI14" s="11"/>
      <c r="BJ14" s="11"/>
      <c r="BK14" s="11"/>
      <c r="BL14" s="9"/>
    </row>
    <row r="15" spans="1:64" x14ac:dyDescent="0.2">
      <c r="A15" s="81">
        <v>2</v>
      </c>
      <c r="B15" s="83" t="s">
        <v>176</v>
      </c>
      <c r="C15" s="162" t="s">
        <v>206</v>
      </c>
      <c r="D15" s="162" t="s">
        <v>234</v>
      </c>
      <c r="E15" s="162" t="s">
        <v>231</v>
      </c>
      <c r="F15" s="20">
        <v>5.6</v>
      </c>
      <c r="G15" s="20">
        <v>5.6</v>
      </c>
      <c r="H15" s="20">
        <v>6</v>
      </c>
      <c r="I15" s="20">
        <v>5.8</v>
      </c>
      <c r="J15" s="20">
        <v>6</v>
      </c>
      <c r="K15" s="20">
        <v>6</v>
      </c>
      <c r="L15" s="20">
        <v>6.2</v>
      </c>
      <c r="M15" s="20">
        <v>5</v>
      </c>
      <c r="N15" s="5">
        <f t="shared" si="3"/>
        <v>46.2</v>
      </c>
      <c r="O15" s="16"/>
      <c r="P15" s="16"/>
      <c r="Q15" s="9"/>
      <c r="R15" s="9"/>
      <c r="S15" s="9"/>
      <c r="T15" s="9"/>
      <c r="U15" s="9"/>
      <c r="V15" s="9"/>
      <c r="W15" s="22"/>
      <c r="X15" s="20">
        <v>7.5</v>
      </c>
      <c r="Y15" s="20">
        <v>6</v>
      </c>
      <c r="Z15" s="20">
        <v>6</v>
      </c>
      <c r="AA15" s="20">
        <v>7</v>
      </c>
      <c r="AB15" s="20">
        <v>5.5</v>
      </c>
      <c r="AC15" s="20">
        <v>6</v>
      </c>
      <c r="AD15" s="20">
        <v>6.5</v>
      </c>
      <c r="AE15" s="20">
        <v>5.5</v>
      </c>
      <c r="AF15" s="5">
        <f t="shared" si="4"/>
        <v>50</v>
      </c>
      <c r="AG15" s="16"/>
      <c r="AH15" s="16"/>
      <c r="AI15" s="9"/>
      <c r="AJ15" s="9"/>
      <c r="AK15" s="9"/>
      <c r="AL15" s="9"/>
      <c r="AM15" s="9"/>
      <c r="AN15" s="9"/>
      <c r="AO15" s="25"/>
      <c r="AP15" s="20"/>
      <c r="AQ15" s="20"/>
      <c r="AR15" s="20"/>
      <c r="AS15" s="20"/>
      <c r="AT15" s="20"/>
      <c r="AU15" s="20"/>
      <c r="AV15" s="20"/>
      <c r="AW15" s="20"/>
      <c r="AX15" s="5">
        <f t="shared" si="5"/>
        <v>0</v>
      </c>
      <c r="AY15" s="16"/>
      <c r="AZ15" s="16"/>
      <c r="BA15" s="9"/>
      <c r="BB15" s="9"/>
      <c r="BC15" s="9"/>
      <c r="BD15" s="9"/>
      <c r="BE15" s="9"/>
      <c r="BF15" s="9"/>
      <c r="BG15" s="22"/>
      <c r="BH15" s="9"/>
      <c r="BI15" s="9"/>
      <c r="BJ15" s="9"/>
      <c r="BK15" s="9"/>
      <c r="BL15" s="9"/>
    </row>
    <row r="16" spans="1:64" x14ac:dyDescent="0.2">
      <c r="A16" s="81">
        <v>3</v>
      </c>
      <c r="B16" s="81" t="s">
        <v>185</v>
      </c>
      <c r="C16" s="162" t="s">
        <v>206</v>
      </c>
      <c r="D16" s="162" t="s">
        <v>234</v>
      </c>
      <c r="E16" s="162" t="s">
        <v>231</v>
      </c>
      <c r="F16" s="20">
        <v>5.2</v>
      </c>
      <c r="G16" s="20">
        <v>5.6</v>
      </c>
      <c r="H16" s="20">
        <v>5.8</v>
      </c>
      <c r="I16" s="20">
        <v>6</v>
      </c>
      <c r="J16" s="20">
        <v>6</v>
      </c>
      <c r="K16" s="20">
        <v>6</v>
      </c>
      <c r="L16" s="20">
        <v>5.7</v>
      </c>
      <c r="M16" s="20">
        <v>5</v>
      </c>
      <c r="N16" s="5">
        <f t="shared" si="3"/>
        <v>45.300000000000004</v>
      </c>
      <c r="O16" s="16"/>
      <c r="P16" s="16"/>
      <c r="Q16" s="9"/>
      <c r="R16" s="9"/>
      <c r="S16" s="9"/>
      <c r="T16" s="9"/>
      <c r="U16" s="9"/>
      <c r="V16" s="9"/>
      <c r="W16" s="22"/>
      <c r="X16" s="20">
        <v>5</v>
      </c>
      <c r="Y16" s="20">
        <v>5.5</v>
      </c>
      <c r="Z16" s="20">
        <v>6.5</v>
      </c>
      <c r="AA16" s="20">
        <v>6</v>
      </c>
      <c r="AB16" s="20">
        <v>7</v>
      </c>
      <c r="AC16" s="20">
        <v>7.5</v>
      </c>
      <c r="AD16" s="20">
        <v>7.5</v>
      </c>
      <c r="AE16" s="20">
        <v>7.5</v>
      </c>
      <c r="AF16" s="5">
        <f t="shared" si="4"/>
        <v>52.5</v>
      </c>
      <c r="AG16" s="16"/>
      <c r="AH16" s="16"/>
      <c r="AI16" s="9"/>
      <c r="AJ16" s="9"/>
      <c r="AK16" s="9"/>
      <c r="AL16" s="9"/>
      <c r="AM16" s="9"/>
      <c r="AN16" s="9"/>
      <c r="AO16" s="25"/>
      <c r="AP16" s="20"/>
      <c r="AQ16" s="20"/>
      <c r="AR16" s="20"/>
      <c r="AS16" s="20"/>
      <c r="AT16" s="20"/>
      <c r="AU16" s="20"/>
      <c r="AV16" s="20"/>
      <c r="AW16" s="20"/>
      <c r="AX16" s="5">
        <f t="shared" si="5"/>
        <v>0</v>
      </c>
      <c r="AY16" s="16"/>
      <c r="AZ16" s="16"/>
      <c r="BA16" s="9"/>
      <c r="BB16" s="9"/>
      <c r="BC16" s="9"/>
      <c r="BD16" s="9"/>
      <c r="BE16" s="9"/>
      <c r="BF16" s="9"/>
      <c r="BG16" s="22"/>
      <c r="BH16" s="9"/>
      <c r="BI16" s="9"/>
      <c r="BJ16" s="9"/>
      <c r="BK16" s="9"/>
      <c r="BL16" s="9"/>
    </row>
    <row r="17" spans="1:64" x14ac:dyDescent="0.2">
      <c r="A17" s="81">
        <v>4</v>
      </c>
      <c r="B17" s="89" t="s">
        <v>187</v>
      </c>
      <c r="C17" s="162" t="s">
        <v>206</v>
      </c>
      <c r="D17" s="162" t="s">
        <v>234</v>
      </c>
      <c r="E17" s="162" t="s">
        <v>231</v>
      </c>
      <c r="F17" s="20">
        <v>5.4</v>
      </c>
      <c r="G17" s="20">
        <v>5.6</v>
      </c>
      <c r="H17" s="20">
        <v>5.8</v>
      </c>
      <c r="I17" s="20">
        <v>5.8</v>
      </c>
      <c r="J17" s="20">
        <v>5.6</v>
      </c>
      <c r="K17" s="20">
        <v>5.9</v>
      </c>
      <c r="L17" s="20">
        <v>6</v>
      </c>
      <c r="M17" s="20">
        <v>5.2</v>
      </c>
      <c r="N17" s="5">
        <f t="shared" si="3"/>
        <v>45.300000000000004</v>
      </c>
      <c r="O17" s="16"/>
      <c r="P17" s="16"/>
      <c r="Q17" s="9"/>
      <c r="R17" s="9"/>
      <c r="S17" s="9"/>
      <c r="T17" s="9"/>
      <c r="U17" s="9"/>
      <c r="V17" s="9"/>
      <c r="W17" s="22"/>
      <c r="X17" s="20">
        <v>5.5</v>
      </c>
      <c r="Y17" s="20">
        <v>6</v>
      </c>
      <c r="Z17" s="20">
        <v>7</v>
      </c>
      <c r="AA17" s="20">
        <v>7</v>
      </c>
      <c r="AB17" s="20">
        <v>6</v>
      </c>
      <c r="AC17" s="20">
        <v>5.5</v>
      </c>
      <c r="AD17" s="20">
        <v>6</v>
      </c>
      <c r="AE17" s="20">
        <v>6</v>
      </c>
      <c r="AF17" s="5">
        <f t="shared" si="4"/>
        <v>49</v>
      </c>
      <c r="AG17" s="16"/>
      <c r="AH17" s="16"/>
      <c r="AI17" s="9"/>
      <c r="AJ17" s="9"/>
      <c r="AK17" s="9"/>
      <c r="AL17" s="9"/>
      <c r="AM17" s="9"/>
      <c r="AN17" s="9"/>
      <c r="AO17" s="25"/>
      <c r="AP17" s="20"/>
      <c r="AQ17" s="20"/>
      <c r="AR17" s="20"/>
      <c r="AS17" s="20"/>
      <c r="AT17" s="20"/>
      <c r="AU17" s="20"/>
      <c r="AV17" s="20"/>
      <c r="AW17" s="20"/>
      <c r="AX17" s="5">
        <f t="shared" si="5"/>
        <v>0</v>
      </c>
      <c r="AY17" s="16"/>
      <c r="AZ17" s="16"/>
      <c r="BA17" s="9"/>
      <c r="BB17" s="9"/>
      <c r="BC17" s="9"/>
      <c r="BD17" s="9"/>
      <c r="BE17" s="9"/>
      <c r="BF17" s="9"/>
      <c r="BG17" s="22"/>
      <c r="BH17" s="9"/>
      <c r="BI17" s="9"/>
      <c r="BJ17" s="9"/>
      <c r="BK17" s="9"/>
      <c r="BL17" s="9"/>
    </row>
    <row r="18" spans="1:64" x14ac:dyDescent="0.2">
      <c r="A18" s="81">
        <v>5</v>
      </c>
      <c r="B18" s="89" t="s">
        <v>177</v>
      </c>
      <c r="C18" s="162" t="s">
        <v>206</v>
      </c>
      <c r="D18" s="162" t="s">
        <v>234</v>
      </c>
      <c r="E18" s="162" t="s">
        <v>231</v>
      </c>
      <c r="F18" s="20">
        <v>5.6</v>
      </c>
      <c r="G18" s="20">
        <v>5.8</v>
      </c>
      <c r="H18" s="20">
        <v>4.9000000000000004</v>
      </c>
      <c r="I18" s="20">
        <v>5.4</v>
      </c>
      <c r="J18" s="20">
        <v>5.7</v>
      </c>
      <c r="K18" s="20">
        <v>5.7</v>
      </c>
      <c r="L18" s="20">
        <v>5.6</v>
      </c>
      <c r="M18" s="20">
        <v>5.2</v>
      </c>
      <c r="N18" s="5">
        <f t="shared" si="3"/>
        <v>43.9</v>
      </c>
      <c r="O18" s="16"/>
      <c r="P18" s="16"/>
      <c r="Q18" s="9"/>
      <c r="R18" s="9"/>
      <c r="S18" s="9"/>
      <c r="T18" s="9"/>
      <c r="U18" s="9"/>
      <c r="V18" s="9"/>
      <c r="W18" s="22"/>
      <c r="X18" s="20">
        <v>6</v>
      </c>
      <c r="Y18" s="20">
        <v>6</v>
      </c>
      <c r="Z18" s="20">
        <v>5.5</v>
      </c>
      <c r="AA18" s="20">
        <v>7</v>
      </c>
      <c r="AB18" s="20">
        <v>6.5</v>
      </c>
      <c r="AC18" s="20">
        <v>6</v>
      </c>
      <c r="AD18" s="20">
        <v>7</v>
      </c>
      <c r="AE18" s="20">
        <v>6.5</v>
      </c>
      <c r="AF18" s="5">
        <f t="shared" si="4"/>
        <v>50.5</v>
      </c>
      <c r="AG18" s="16"/>
      <c r="AH18" s="16"/>
      <c r="AI18" s="9"/>
      <c r="AJ18" s="9"/>
      <c r="AK18" s="9"/>
      <c r="AL18" s="9"/>
      <c r="AM18" s="9"/>
      <c r="AN18" s="9"/>
      <c r="AO18" s="25"/>
      <c r="AP18" s="20"/>
      <c r="AQ18" s="20"/>
      <c r="AR18" s="20"/>
      <c r="AS18" s="20"/>
      <c r="AT18" s="20"/>
      <c r="AU18" s="20"/>
      <c r="AV18" s="20"/>
      <c r="AW18" s="20"/>
      <c r="AX18" s="5">
        <f t="shared" si="5"/>
        <v>0</v>
      </c>
      <c r="AY18" s="16"/>
      <c r="AZ18" s="16"/>
      <c r="BA18" s="9"/>
      <c r="BB18" s="9"/>
      <c r="BC18" s="9"/>
      <c r="BD18" s="9"/>
      <c r="BE18" s="9"/>
      <c r="BF18" s="9"/>
      <c r="BG18" s="22"/>
      <c r="BH18" s="9"/>
      <c r="BI18" s="9"/>
      <c r="BJ18" s="9"/>
      <c r="BK18" s="9"/>
      <c r="BL18" s="9"/>
    </row>
    <row r="19" spans="1:64" x14ac:dyDescent="0.2">
      <c r="A19" s="81">
        <v>6</v>
      </c>
      <c r="B19" s="89" t="s">
        <v>180</v>
      </c>
      <c r="C19" s="162" t="s">
        <v>206</v>
      </c>
      <c r="D19" s="162" t="s">
        <v>234</v>
      </c>
      <c r="E19" s="162" t="s">
        <v>231</v>
      </c>
      <c r="F19" s="20">
        <v>5.2</v>
      </c>
      <c r="G19" s="20">
        <v>5.4</v>
      </c>
      <c r="H19" s="20">
        <v>5.8</v>
      </c>
      <c r="I19" s="20">
        <v>5.8</v>
      </c>
      <c r="J19" s="20">
        <v>6</v>
      </c>
      <c r="K19" s="20">
        <v>6</v>
      </c>
      <c r="L19" s="20">
        <v>0</v>
      </c>
      <c r="M19" s="20">
        <v>0</v>
      </c>
      <c r="N19" s="5">
        <f t="shared" si="3"/>
        <v>34.200000000000003</v>
      </c>
      <c r="O19" s="16"/>
      <c r="P19" s="16"/>
      <c r="Q19" s="9"/>
      <c r="R19" s="9"/>
      <c r="S19" s="9"/>
      <c r="T19" s="9"/>
      <c r="U19" s="9"/>
      <c r="V19" s="9"/>
      <c r="W19" s="22"/>
      <c r="X19" s="20">
        <v>6</v>
      </c>
      <c r="Y19" s="20">
        <v>6</v>
      </c>
      <c r="Z19" s="20">
        <v>5.5</v>
      </c>
      <c r="AA19" s="20">
        <v>6</v>
      </c>
      <c r="AB19" s="20">
        <v>6.5</v>
      </c>
      <c r="AC19" s="20">
        <v>6.5</v>
      </c>
      <c r="AD19" s="20">
        <v>7</v>
      </c>
      <c r="AE19" s="20">
        <v>6.5</v>
      </c>
      <c r="AF19" s="5">
        <f t="shared" si="4"/>
        <v>50</v>
      </c>
      <c r="AG19" s="16"/>
      <c r="AH19" s="16"/>
      <c r="AI19" s="9"/>
      <c r="AJ19" s="9"/>
      <c r="AK19" s="9"/>
      <c r="AL19" s="9"/>
      <c r="AM19" s="9"/>
      <c r="AN19" s="9"/>
      <c r="AO19" s="25"/>
      <c r="AP19" s="20"/>
      <c r="AQ19" s="20"/>
      <c r="AR19" s="20"/>
      <c r="AS19" s="20"/>
      <c r="AT19" s="20"/>
      <c r="AU19" s="20"/>
      <c r="AV19" s="20"/>
      <c r="AW19" s="20"/>
      <c r="AX19" s="5">
        <f t="shared" si="5"/>
        <v>0</v>
      </c>
      <c r="AY19" s="16"/>
      <c r="AZ19" s="16"/>
      <c r="BA19" s="9"/>
      <c r="BB19" s="9"/>
      <c r="BC19" s="9"/>
      <c r="BD19" s="9"/>
      <c r="BE19" s="9"/>
      <c r="BF19" s="9"/>
      <c r="BG19" s="22"/>
      <c r="BH19" s="9"/>
      <c r="BI19" s="9"/>
      <c r="BJ19" s="9"/>
      <c r="BK19" s="9"/>
      <c r="BL19" s="9"/>
    </row>
    <row r="20" spans="1:64" x14ac:dyDescent="0.2">
      <c r="A20" s="91" t="s">
        <v>26</v>
      </c>
      <c r="B20" s="81"/>
      <c r="C20" s="96"/>
      <c r="D20" s="96"/>
      <c r="E20" s="96"/>
      <c r="F20" s="9"/>
      <c r="G20" s="9"/>
      <c r="H20" s="9"/>
      <c r="I20" s="9"/>
      <c r="J20" s="9"/>
      <c r="K20" s="9"/>
      <c r="L20" s="9"/>
      <c r="M20" s="9"/>
      <c r="N20" s="6">
        <f>SUM(N14:N19)</f>
        <v>261.8</v>
      </c>
      <c r="O20" s="6">
        <f>(N20/6)/8</f>
        <v>5.4541666666666666</v>
      </c>
      <c r="P20" s="6">
        <f>O20</f>
        <v>5.4541666666666666</v>
      </c>
      <c r="Q20" s="9"/>
      <c r="R20" s="20">
        <v>6.5</v>
      </c>
      <c r="S20" s="20">
        <v>5.8</v>
      </c>
      <c r="T20" s="20">
        <v>6.2</v>
      </c>
      <c r="U20" s="6">
        <f>(R20*0.5)+(S20*0.25)+(T20*0.25)</f>
        <v>6.25</v>
      </c>
      <c r="V20" s="6">
        <f>(P20+U20)/2</f>
        <v>5.8520833333333329</v>
      </c>
      <c r="W20" s="22"/>
      <c r="X20" s="9"/>
      <c r="Y20" s="9"/>
      <c r="Z20" s="9"/>
      <c r="AA20" s="9"/>
      <c r="AB20" s="9"/>
      <c r="AC20" s="9"/>
      <c r="AD20" s="9" t="s">
        <v>28</v>
      </c>
      <c r="AE20" s="9"/>
      <c r="AF20" s="6">
        <f>SUM(AF14:AF19)</f>
        <v>302.5</v>
      </c>
      <c r="AG20" s="6">
        <f>(AF20/6)/8</f>
        <v>6.302083333333333</v>
      </c>
      <c r="AH20" s="6">
        <f>AG20</f>
        <v>6.302083333333333</v>
      </c>
      <c r="AI20" s="9"/>
      <c r="AJ20" s="20">
        <v>5.2</v>
      </c>
      <c r="AK20" s="20">
        <v>6.5</v>
      </c>
      <c r="AL20" s="20">
        <v>7.3</v>
      </c>
      <c r="AM20" s="6">
        <f>(AJ20*0.5)+(AK20*0.25)+(AL20*0.25)</f>
        <v>6.05</v>
      </c>
      <c r="AN20" s="6">
        <f>(AH20+AM20)/2</f>
        <v>6.1760416666666664</v>
      </c>
      <c r="AO20" s="25"/>
      <c r="AP20" s="9"/>
      <c r="AQ20" s="9"/>
      <c r="AR20" s="9"/>
      <c r="AS20" s="9"/>
      <c r="AT20" s="9"/>
      <c r="AU20" s="9"/>
      <c r="AV20" s="9" t="s">
        <v>28</v>
      </c>
      <c r="AW20" s="9"/>
      <c r="AX20" s="6">
        <f>SUM(AX14:AX19)</f>
        <v>0</v>
      </c>
      <c r="AY20" s="6">
        <f>(AX20/6)/8</f>
        <v>0</v>
      </c>
      <c r="AZ20" s="6">
        <f>AY20</f>
        <v>0</v>
      </c>
      <c r="BA20" s="9"/>
      <c r="BB20" s="20"/>
      <c r="BC20" s="20"/>
      <c r="BD20" s="20"/>
      <c r="BE20" s="6">
        <f>(BB20*0.5)+(BC20*0.25)+(BD20*0.25)</f>
        <v>0</v>
      </c>
      <c r="BF20" s="6">
        <f>(AZ20+BE20)/2</f>
        <v>0</v>
      </c>
      <c r="BG20" s="27"/>
      <c r="BH20" s="6">
        <f>V20</f>
        <v>5.8520833333333329</v>
      </c>
      <c r="BI20" s="6">
        <f>AN20</f>
        <v>6.1760416666666664</v>
      </c>
      <c r="BJ20" s="6"/>
      <c r="BK20" s="6">
        <f>AVERAGE(BH20:BJ20)</f>
        <v>6.0140624999999996</v>
      </c>
      <c r="BL20">
        <v>2</v>
      </c>
    </row>
    <row r="21" spans="1:64" x14ac:dyDescent="0.2">
      <c r="A21" s="81">
        <v>1</v>
      </c>
      <c r="B21" s="81" t="s">
        <v>192</v>
      </c>
      <c r="C21" s="167" t="s">
        <v>209</v>
      </c>
      <c r="D21" s="167" t="s">
        <v>130</v>
      </c>
      <c r="E21" s="167" t="s">
        <v>88</v>
      </c>
      <c r="F21" s="20">
        <v>5.2</v>
      </c>
      <c r="G21" s="20">
        <v>5.6</v>
      </c>
      <c r="H21" s="20">
        <v>5.8</v>
      </c>
      <c r="I21" s="20">
        <v>5.8</v>
      </c>
      <c r="J21" s="20">
        <v>6</v>
      </c>
      <c r="K21" s="20">
        <v>6</v>
      </c>
      <c r="L21" s="20">
        <v>5.9</v>
      </c>
      <c r="M21" s="20">
        <v>5.2</v>
      </c>
      <c r="N21" s="5">
        <f t="shared" ref="N21:N26" si="6">SUM(F21:M21)</f>
        <v>45.500000000000007</v>
      </c>
      <c r="O21" s="16"/>
      <c r="P21" s="16"/>
      <c r="Q21" s="9"/>
      <c r="R21" s="10"/>
      <c r="S21" s="10"/>
      <c r="T21" s="10"/>
      <c r="U21" s="11"/>
      <c r="V21" s="11"/>
      <c r="W21" s="22"/>
      <c r="X21" s="20">
        <v>5.5</v>
      </c>
      <c r="Y21" s="20">
        <v>6</v>
      </c>
      <c r="Z21" s="20">
        <v>6</v>
      </c>
      <c r="AA21" s="20">
        <v>6.5</v>
      </c>
      <c r="AB21" s="20">
        <v>5.5</v>
      </c>
      <c r="AC21" s="20">
        <v>5.5</v>
      </c>
      <c r="AD21" s="20">
        <v>6.5</v>
      </c>
      <c r="AE21" s="20">
        <v>6</v>
      </c>
      <c r="AF21" s="5">
        <f t="shared" ref="AF21:AF26" si="7">SUM(X21:AE21)</f>
        <v>47.5</v>
      </c>
      <c r="AG21" s="16"/>
      <c r="AH21" s="16"/>
      <c r="AI21" s="9"/>
      <c r="AJ21" s="10"/>
      <c r="AK21" s="10"/>
      <c r="AL21" s="10"/>
      <c r="AM21" s="11"/>
      <c r="AN21" s="11"/>
      <c r="AO21" s="26"/>
      <c r="AP21" s="20"/>
      <c r="AQ21" s="20"/>
      <c r="AR21" s="20"/>
      <c r="AS21" s="20"/>
      <c r="AT21" s="20"/>
      <c r="AU21" s="20"/>
      <c r="AV21" s="20"/>
      <c r="AW21" s="20"/>
      <c r="AX21" s="5">
        <f t="shared" ref="AX21:AX26" si="8">SUM(AP21:AW21)</f>
        <v>0</v>
      </c>
      <c r="AY21" s="16"/>
      <c r="AZ21" s="16"/>
      <c r="BA21" s="9"/>
      <c r="BB21" s="10"/>
      <c r="BC21" s="10"/>
      <c r="BD21" s="10"/>
      <c r="BE21" s="11"/>
      <c r="BF21" s="11"/>
      <c r="BG21" s="27"/>
      <c r="BH21" s="11"/>
      <c r="BI21" s="11"/>
      <c r="BJ21" s="11"/>
      <c r="BK21" s="11"/>
      <c r="BL21" s="9"/>
    </row>
    <row r="22" spans="1:64" x14ac:dyDescent="0.2">
      <c r="A22" s="81">
        <v>2</v>
      </c>
      <c r="B22" s="81" t="s">
        <v>128</v>
      </c>
      <c r="C22" s="165" t="s">
        <v>209</v>
      </c>
      <c r="D22" s="165" t="s">
        <v>130</v>
      </c>
      <c r="E22" s="165" t="s">
        <v>88</v>
      </c>
      <c r="F22" s="20">
        <v>5.2</v>
      </c>
      <c r="G22" s="20">
        <v>5.8</v>
      </c>
      <c r="H22" s="20">
        <v>6</v>
      </c>
      <c r="I22" s="20">
        <v>6</v>
      </c>
      <c r="J22" s="20">
        <v>5.7</v>
      </c>
      <c r="K22" s="20">
        <v>6</v>
      </c>
      <c r="L22" s="20">
        <v>6</v>
      </c>
      <c r="M22" s="20">
        <v>5.2</v>
      </c>
      <c r="N22" s="5">
        <f t="shared" si="6"/>
        <v>45.900000000000006</v>
      </c>
      <c r="O22" s="16"/>
      <c r="P22" s="16"/>
      <c r="Q22" s="9"/>
      <c r="R22" s="9"/>
      <c r="S22" s="9"/>
      <c r="T22" s="9"/>
      <c r="U22" s="9"/>
      <c r="V22" s="9"/>
      <c r="W22" s="22"/>
      <c r="X22" s="20">
        <v>4.5</v>
      </c>
      <c r="Y22" s="20">
        <v>5</v>
      </c>
      <c r="Z22" s="20">
        <v>6.5</v>
      </c>
      <c r="AA22" s="20">
        <v>6</v>
      </c>
      <c r="AB22" s="20">
        <v>6</v>
      </c>
      <c r="AC22" s="20">
        <v>5.5</v>
      </c>
      <c r="AD22" s="20">
        <v>6.5</v>
      </c>
      <c r="AE22" s="20">
        <v>6.5</v>
      </c>
      <c r="AF22" s="5">
        <f t="shared" si="7"/>
        <v>46.5</v>
      </c>
      <c r="AG22" s="16"/>
      <c r="AH22" s="16"/>
      <c r="AI22" s="9"/>
      <c r="AJ22" s="9"/>
      <c r="AK22" s="9"/>
      <c r="AL22" s="9"/>
      <c r="AM22" s="9"/>
      <c r="AN22" s="9"/>
      <c r="AO22" s="25"/>
      <c r="AP22" s="20"/>
      <c r="AQ22" s="20"/>
      <c r="AR22" s="20"/>
      <c r="AS22" s="20"/>
      <c r="AT22" s="20"/>
      <c r="AU22" s="20"/>
      <c r="AV22" s="20"/>
      <c r="AW22" s="20"/>
      <c r="AX22" s="5">
        <f t="shared" si="8"/>
        <v>0</v>
      </c>
      <c r="AY22" s="16"/>
      <c r="AZ22" s="16"/>
      <c r="BA22" s="9"/>
      <c r="BB22" s="9"/>
      <c r="BC22" s="9"/>
      <c r="BD22" s="9"/>
      <c r="BE22" s="9"/>
      <c r="BF22" s="9"/>
      <c r="BG22" s="22"/>
      <c r="BH22" s="9"/>
      <c r="BI22" s="9"/>
      <c r="BJ22" s="9"/>
      <c r="BK22" s="9"/>
      <c r="BL22" s="9"/>
    </row>
    <row r="23" spans="1:64" x14ac:dyDescent="0.2">
      <c r="A23" s="81">
        <v>3</v>
      </c>
      <c r="B23" s="81" t="s">
        <v>189</v>
      </c>
      <c r="C23" s="165" t="s">
        <v>279</v>
      </c>
      <c r="D23" s="165" t="s">
        <v>130</v>
      </c>
      <c r="E23" s="165" t="s">
        <v>88</v>
      </c>
      <c r="F23" s="20">
        <v>5.2</v>
      </c>
      <c r="G23" s="20">
        <v>5.8</v>
      </c>
      <c r="H23" s="20">
        <v>4.9000000000000004</v>
      </c>
      <c r="I23" s="20">
        <v>2.5</v>
      </c>
      <c r="J23" s="20">
        <v>6</v>
      </c>
      <c r="K23" s="20">
        <v>6</v>
      </c>
      <c r="L23" s="20">
        <v>5.7</v>
      </c>
      <c r="M23" s="20">
        <v>5.2</v>
      </c>
      <c r="N23" s="5">
        <f t="shared" si="6"/>
        <v>41.300000000000004</v>
      </c>
      <c r="O23" s="16"/>
      <c r="P23" s="16"/>
      <c r="Q23" s="9"/>
      <c r="R23" s="9"/>
      <c r="S23" s="9"/>
      <c r="T23" s="9"/>
      <c r="U23" s="9"/>
      <c r="V23" s="9"/>
      <c r="W23" s="22"/>
      <c r="X23" s="20">
        <v>6.5</v>
      </c>
      <c r="Y23" s="20">
        <v>6</v>
      </c>
      <c r="Z23" s="20">
        <v>7.5</v>
      </c>
      <c r="AA23" s="20">
        <v>6.5</v>
      </c>
      <c r="AB23" s="20">
        <v>6.5</v>
      </c>
      <c r="AC23" s="20">
        <v>6</v>
      </c>
      <c r="AD23" s="20">
        <v>6</v>
      </c>
      <c r="AE23" s="20">
        <v>6.5</v>
      </c>
      <c r="AF23" s="5">
        <f t="shared" si="7"/>
        <v>51.5</v>
      </c>
      <c r="AG23" s="16"/>
      <c r="AH23" s="16"/>
      <c r="AI23" s="9"/>
      <c r="AJ23" s="9"/>
      <c r="AK23" s="9"/>
      <c r="AL23" s="9"/>
      <c r="AM23" s="9"/>
      <c r="AN23" s="9"/>
      <c r="AO23" s="25"/>
      <c r="AP23" s="20"/>
      <c r="AQ23" s="20"/>
      <c r="AR23" s="20"/>
      <c r="AS23" s="20"/>
      <c r="AT23" s="20"/>
      <c r="AU23" s="20"/>
      <c r="AV23" s="20"/>
      <c r="AW23" s="20"/>
      <c r="AX23" s="5">
        <f t="shared" si="8"/>
        <v>0</v>
      </c>
      <c r="AY23" s="16"/>
      <c r="AZ23" s="16"/>
      <c r="BA23" s="9"/>
      <c r="BB23" s="9"/>
      <c r="BC23" s="9"/>
      <c r="BD23" s="9"/>
      <c r="BE23" s="9"/>
      <c r="BF23" s="9"/>
      <c r="BG23" s="22"/>
      <c r="BH23" s="9"/>
      <c r="BI23" s="9"/>
      <c r="BJ23" s="9"/>
      <c r="BK23" s="9"/>
      <c r="BL23" s="9"/>
    </row>
    <row r="24" spans="1:64" x14ac:dyDescent="0.2">
      <c r="A24" s="81">
        <v>4</v>
      </c>
      <c r="B24" s="81" t="s">
        <v>127</v>
      </c>
      <c r="C24" s="165" t="s">
        <v>209</v>
      </c>
      <c r="D24" s="165" t="s">
        <v>130</v>
      </c>
      <c r="E24" s="165" t="s">
        <v>88</v>
      </c>
      <c r="F24" s="20">
        <v>5</v>
      </c>
      <c r="G24" s="20">
        <v>5.7</v>
      </c>
      <c r="H24" s="20">
        <v>5.8</v>
      </c>
      <c r="I24" s="20">
        <v>5.6</v>
      </c>
      <c r="J24" s="20">
        <v>5.5</v>
      </c>
      <c r="K24" s="20">
        <v>5.7</v>
      </c>
      <c r="L24" s="20">
        <v>5.7</v>
      </c>
      <c r="M24" s="20">
        <v>5</v>
      </c>
      <c r="N24" s="5">
        <f t="shared" si="6"/>
        <v>44.000000000000007</v>
      </c>
      <c r="O24" s="16"/>
      <c r="P24" s="16"/>
      <c r="Q24" s="9"/>
      <c r="R24" s="9"/>
      <c r="S24" s="9"/>
      <c r="T24" s="9"/>
      <c r="U24" s="9"/>
      <c r="V24" s="9"/>
      <c r="W24" s="22"/>
      <c r="X24" s="20">
        <v>5.5</v>
      </c>
      <c r="Y24" s="20">
        <v>5</v>
      </c>
      <c r="Z24" s="20">
        <v>5</v>
      </c>
      <c r="AA24" s="20">
        <v>5.2</v>
      </c>
      <c r="AB24" s="20">
        <v>5</v>
      </c>
      <c r="AC24" s="20">
        <v>5</v>
      </c>
      <c r="AD24" s="20">
        <v>5.5</v>
      </c>
      <c r="AE24" s="20">
        <v>5.5</v>
      </c>
      <c r="AF24" s="5">
        <f t="shared" si="7"/>
        <v>41.7</v>
      </c>
      <c r="AG24" s="16"/>
      <c r="AH24" s="16"/>
      <c r="AI24" s="9"/>
      <c r="AJ24" s="9"/>
      <c r="AK24" s="9"/>
      <c r="AL24" s="9"/>
      <c r="AM24" s="9"/>
      <c r="AN24" s="9"/>
      <c r="AO24" s="25"/>
      <c r="AP24" s="20"/>
      <c r="AQ24" s="20"/>
      <c r="AR24" s="20"/>
      <c r="AS24" s="20"/>
      <c r="AT24" s="20"/>
      <c r="AU24" s="20"/>
      <c r="AV24" s="20"/>
      <c r="AW24" s="20"/>
      <c r="AX24" s="5">
        <f t="shared" si="8"/>
        <v>0</v>
      </c>
      <c r="AY24" s="16"/>
      <c r="AZ24" s="16"/>
      <c r="BA24" s="9"/>
      <c r="BB24" s="9"/>
      <c r="BC24" s="9"/>
      <c r="BD24" s="9"/>
      <c r="BE24" s="9"/>
      <c r="BF24" s="9"/>
      <c r="BG24" s="22"/>
      <c r="BH24" s="9"/>
      <c r="BI24" s="9"/>
      <c r="BJ24" s="9"/>
      <c r="BK24" s="9"/>
      <c r="BL24" s="9"/>
    </row>
    <row r="25" spans="1:64" x14ac:dyDescent="0.2">
      <c r="A25" s="81">
        <v>5</v>
      </c>
      <c r="B25" s="81" t="s">
        <v>129</v>
      </c>
      <c r="C25" s="165" t="s">
        <v>279</v>
      </c>
      <c r="D25" s="165" t="s">
        <v>130</v>
      </c>
      <c r="E25" s="165" t="s">
        <v>88</v>
      </c>
      <c r="F25" s="20">
        <v>5.2</v>
      </c>
      <c r="G25" s="20">
        <v>5.6</v>
      </c>
      <c r="H25" s="20">
        <v>6</v>
      </c>
      <c r="I25" s="20">
        <v>5.7</v>
      </c>
      <c r="J25" s="20">
        <v>6</v>
      </c>
      <c r="K25" s="20">
        <v>5.8</v>
      </c>
      <c r="L25" s="20">
        <v>5.6</v>
      </c>
      <c r="M25" s="20">
        <v>5.2</v>
      </c>
      <c r="N25" s="5">
        <f t="shared" si="6"/>
        <v>45.1</v>
      </c>
      <c r="O25" s="16"/>
      <c r="P25" s="16"/>
      <c r="Q25" s="9"/>
      <c r="R25" s="9"/>
      <c r="S25" s="9"/>
      <c r="T25" s="9"/>
      <c r="U25" s="9"/>
      <c r="V25" s="9"/>
      <c r="W25" s="22"/>
      <c r="X25" s="20">
        <v>5.5</v>
      </c>
      <c r="Y25" s="20">
        <v>6</v>
      </c>
      <c r="Z25" s="20">
        <v>5.5</v>
      </c>
      <c r="AA25" s="20">
        <v>6.5</v>
      </c>
      <c r="AB25" s="20">
        <v>6.5</v>
      </c>
      <c r="AC25" s="20">
        <v>6</v>
      </c>
      <c r="AD25" s="20">
        <v>6.5</v>
      </c>
      <c r="AE25" s="20">
        <v>6.5</v>
      </c>
      <c r="AF25" s="5">
        <f t="shared" si="7"/>
        <v>49</v>
      </c>
      <c r="AG25" s="16"/>
      <c r="AH25" s="16"/>
      <c r="AI25" s="9"/>
      <c r="AJ25" s="9"/>
      <c r="AK25" s="9"/>
      <c r="AL25" s="9"/>
      <c r="AM25" s="9"/>
      <c r="AN25" s="9"/>
      <c r="AO25" s="25"/>
      <c r="AP25" s="20"/>
      <c r="AQ25" s="20"/>
      <c r="AR25" s="20"/>
      <c r="AS25" s="20"/>
      <c r="AT25" s="20"/>
      <c r="AU25" s="20"/>
      <c r="AV25" s="20"/>
      <c r="AW25" s="20"/>
      <c r="AX25" s="5">
        <f t="shared" si="8"/>
        <v>0</v>
      </c>
      <c r="AY25" s="16"/>
      <c r="AZ25" s="16"/>
      <c r="BA25" s="9"/>
      <c r="BB25" s="9"/>
      <c r="BC25" s="9"/>
      <c r="BD25" s="9"/>
      <c r="BE25" s="9"/>
      <c r="BF25" s="9"/>
      <c r="BG25" s="22"/>
      <c r="BH25" s="9"/>
      <c r="BI25" s="9"/>
      <c r="BJ25" s="9"/>
      <c r="BK25" s="9"/>
      <c r="BL25" s="9"/>
    </row>
    <row r="26" spans="1:64" x14ac:dyDescent="0.2">
      <c r="A26" s="81">
        <v>6</v>
      </c>
      <c r="B26" s="81" t="s">
        <v>136</v>
      </c>
      <c r="C26" s="165" t="s">
        <v>209</v>
      </c>
      <c r="D26" s="165" t="s">
        <v>130</v>
      </c>
      <c r="E26" s="165" t="s">
        <v>88</v>
      </c>
      <c r="F26" s="20">
        <v>5.5</v>
      </c>
      <c r="G26" s="20">
        <v>5.5</v>
      </c>
      <c r="H26" s="20">
        <v>5</v>
      </c>
      <c r="I26" s="20">
        <v>5</v>
      </c>
      <c r="J26" s="20">
        <v>5</v>
      </c>
      <c r="K26" s="20">
        <v>5</v>
      </c>
      <c r="L26" s="20">
        <v>5</v>
      </c>
      <c r="M26" s="20">
        <v>4.5</v>
      </c>
      <c r="N26" s="5">
        <f t="shared" si="6"/>
        <v>40.5</v>
      </c>
      <c r="O26" s="16"/>
      <c r="P26" s="16"/>
      <c r="Q26" s="9"/>
      <c r="R26" s="9"/>
      <c r="S26" s="9"/>
      <c r="T26" s="9"/>
      <c r="U26" s="9"/>
      <c r="V26" s="9"/>
      <c r="W26" s="22"/>
      <c r="X26" s="20">
        <v>5.5</v>
      </c>
      <c r="Y26" s="20">
        <v>5</v>
      </c>
      <c r="Z26" s="20">
        <v>4.5</v>
      </c>
      <c r="AA26" s="20">
        <v>5.5</v>
      </c>
      <c r="AB26" s="20">
        <v>5</v>
      </c>
      <c r="AC26" s="20">
        <v>5</v>
      </c>
      <c r="AD26" s="20">
        <v>6</v>
      </c>
      <c r="AE26" s="20">
        <v>4.5</v>
      </c>
      <c r="AF26" s="5">
        <f t="shared" si="7"/>
        <v>41</v>
      </c>
      <c r="AG26" s="16"/>
      <c r="AH26" s="16"/>
      <c r="AI26" s="9"/>
      <c r="AJ26" s="9"/>
      <c r="AK26" s="9"/>
      <c r="AL26" s="9"/>
      <c r="AM26" s="9"/>
      <c r="AN26" s="9"/>
      <c r="AO26" s="25"/>
      <c r="AP26" s="20"/>
      <c r="AQ26" s="20"/>
      <c r="AR26" s="20"/>
      <c r="AS26" s="20"/>
      <c r="AT26" s="20"/>
      <c r="AU26" s="20"/>
      <c r="AV26" s="20"/>
      <c r="AW26" s="20"/>
      <c r="AX26" s="5">
        <f t="shared" si="8"/>
        <v>0</v>
      </c>
      <c r="AY26" s="16"/>
      <c r="AZ26" s="16"/>
      <c r="BA26" s="9"/>
      <c r="BB26" s="9"/>
      <c r="BC26" s="9"/>
      <c r="BD26" s="9"/>
      <c r="BE26" s="9"/>
      <c r="BF26" s="9"/>
      <c r="BG26" s="22"/>
      <c r="BH26" s="9"/>
      <c r="BI26" s="9"/>
      <c r="BJ26" s="9"/>
      <c r="BK26" s="9"/>
      <c r="BL26" s="9"/>
    </row>
    <row r="27" spans="1:64" x14ac:dyDescent="0.2">
      <c r="A27" s="91" t="s">
        <v>26</v>
      </c>
      <c r="B27" s="81" t="s">
        <v>132</v>
      </c>
      <c r="C27" s="168"/>
      <c r="D27" s="168"/>
      <c r="E27" s="168"/>
      <c r="F27" s="9"/>
      <c r="G27" s="9"/>
      <c r="H27" s="9"/>
      <c r="I27" s="9"/>
      <c r="J27" s="9"/>
      <c r="K27" s="9"/>
      <c r="L27" s="9"/>
      <c r="M27" s="9"/>
      <c r="N27" s="6">
        <f>SUM(N21:N26)</f>
        <v>262.3</v>
      </c>
      <c r="O27" s="6">
        <f>(N27/6)/8</f>
        <v>5.4645833333333336</v>
      </c>
      <c r="P27" s="6">
        <f>O27</f>
        <v>5.4645833333333336</v>
      </c>
      <c r="Q27" s="9"/>
      <c r="R27" s="20">
        <v>6.2</v>
      </c>
      <c r="S27" s="20">
        <v>6.2</v>
      </c>
      <c r="T27" s="20">
        <v>6.2</v>
      </c>
      <c r="U27" s="6">
        <f>(R27*0.5)+(S27*0.25)+(T27*0.25)</f>
        <v>6.2</v>
      </c>
      <c r="V27" s="6">
        <f>(P27+U27)/2</f>
        <v>5.8322916666666664</v>
      </c>
      <c r="W27" s="22"/>
      <c r="X27" s="9"/>
      <c r="Y27" s="9"/>
      <c r="Z27" s="9"/>
      <c r="AA27" s="9"/>
      <c r="AB27" s="9"/>
      <c r="AC27" s="9"/>
      <c r="AD27" s="9" t="s">
        <v>28</v>
      </c>
      <c r="AE27" s="9"/>
      <c r="AF27" s="6">
        <f>SUM(AF21:AF26)</f>
        <v>277.2</v>
      </c>
      <c r="AG27" s="6">
        <f>(AF27/6)/8</f>
        <v>5.7749999999999995</v>
      </c>
      <c r="AH27" s="6">
        <f>AG27</f>
        <v>5.7749999999999995</v>
      </c>
      <c r="AI27" s="9"/>
      <c r="AJ27" s="20">
        <v>6.4</v>
      </c>
      <c r="AK27" s="20">
        <v>6.2</v>
      </c>
      <c r="AL27" s="20">
        <v>7.4</v>
      </c>
      <c r="AM27" s="6">
        <f>(AJ27*0.5)+(AK27*0.25)+(AL27*0.25)</f>
        <v>6.6</v>
      </c>
      <c r="AN27" s="6">
        <f>(AH27+AM27)/2</f>
        <v>6.1875</v>
      </c>
      <c r="AO27" s="25"/>
      <c r="AP27" s="9"/>
      <c r="AQ27" s="9"/>
      <c r="AR27" s="9"/>
      <c r="AS27" s="9"/>
      <c r="AT27" s="9"/>
      <c r="AU27" s="9"/>
      <c r="AV27" s="9" t="s">
        <v>28</v>
      </c>
      <c r="AW27" s="9"/>
      <c r="AX27" s="6">
        <f>SUM(AX21:AX26)</f>
        <v>0</v>
      </c>
      <c r="AY27" s="6">
        <f>(AX27/6)/8</f>
        <v>0</v>
      </c>
      <c r="AZ27" s="6">
        <f>AY27</f>
        <v>0</v>
      </c>
      <c r="BA27" s="9"/>
      <c r="BB27" s="20"/>
      <c r="BC27" s="20"/>
      <c r="BD27" s="20"/>
      <c r="BE27" s="6">
        <f>(BB27*0.5)+(BC27*0.25)+(BD27*0.25)</f>
        <v>0</v>
      </c>
      <c r="BF27" s="6">
        <f>(AZ27+BE27)/2</f>
        <v>0</v>
      </c>
      <c r="BG27" s="27"/>
      <c r="BH27" s="6">
        <f>V27</f>
        <v>5.8322916666666664</v>
      </c>
      <c r="BI27" s="6">
        <f>AN27</f>
        <v>6.1875</v>
      </c>
      <c r="BJ27" s="6"/>
      <c r="BK27" s="6">
        <f>AVERAGE(BH27:BJ27)</f>
        <v>6.0098958333333332</v>
      </c>
      <c r="BL27">
        <v>3</v>
      </c>
    </row>
    <row r="28" spans="1:64" x14ac:dyDescent="0.2">
      <c r="A28" s="81">
        <v>1</v>
      </c>
      <c r="B28" s="81" t="s">
        <v>103</v>
      </c>
      <c r="C28" s="162" t="s">
        <v>195</v>
      </c>
      <c r="D28" s="162" t="s">
        <v>244</v>
      </c>
      <c r="E28" s="162" t="s">
        <v>228</v>
      </c>
      <c r="F28" s="20">
        <v>5.5</v>
      </c>
      <c r="G28" s="20">
        <v>5.6</v>
      </c>
      <c r="H28" s="20">
        <v>5.4</v>
      </c>
      <c r="I28" s="20">
        <v>6</v>
      </c>
      <c r="J28" s="20">
        <v>6</v>
      </c>
      <c r="K28" s="20">
        <v>6</v>
      </c>
      <c r="L28" s="20">
        <v>5.8</v>
      </c>
      <c r="M28" s="20">
        <v>5.4</v>
      </c>
      <c r="N28" s="5">
        <f t="shared" ref="N28:N33" si="9">SUM(F28:M28)</f>
        <v>45.699999999999996</v>
      </c>
      <c r="O28" s="16"/>
      <c r="P28" s="16"/>
      <c r="Q28" s="9"/>
      <c r="R28" s="10"/>
      <c r="S28" s="10"/>
      <c r="T28" s="10"/>
      <c r="U28" s="11"/>
      <c r="V28" s="11"/>
      <c r="W28" s="22"/>
      <c r="X28" s="20">
        <v>6</v>
      </c>
      <c r="Y28" s="20">
        <v>6.5</v>
      </c>
      <c r="Z28" s="20">
        <v>5</v>
      </c>
      <c r="AA28" s="20">
        <v>6.5</v>
      </c>
      <c r="AB28" s="20">
        <v>6</v>
      </c>
      <c r="AC28" s="20">
        <v>6.5</v>
      </c>
      <c r="AD28" s="20">
        <v>7</v>
      </c>
      <c r="AE28" s="20">
        <v>5.5</v>
      </c>
      <c r="AF28" s="5">
        <f t="shared" ref="AF28:AF33" si="10">SUM(X28:AE28)</f>
        <v>49</v>
      </c>
      <c r="AG28" s="16"/>
      <c r="AH28" s="16"/>
      <c r="AI28" s="9"/>
      <c r="AJ28" s="10"/>
      <c r="AK28" s="10"/>
      <c r="AL28" s="10"/>
      <c r="AM28" s="11"/>
      <c r="AN28" s="11"/>
      <c r="AO28" s="26"/>
      <c r="AP28" s="20"/>
      <c r="AQ28" s="20"/>
      <c r="AR28" s="20"/>
      <c r="AS28" s="20"/>
      <c r="AT28" s="20"/>
      <c r="AU28" s="20"/>
      <c r="AV28" s="20"/>
      <c r="AW28" s="20"/>
      <c r="AX28" s="5">
        <f t="shared" ref="AX28:AX33" si="11">SUM(AP28:AW28)</f>
        <v>0</v>
      </c>
      <c r="AY28" s="16"/>
      <c r="AZ28" s="16"/>
      <c r="BA28" s="9"/>
      <c r="BB28" s="10"/>
      <c r="BC28" s="10"/>
      <c r="BD28" s="10"/>
      <c r="BE28" s="11"/>
      <c r="BF28" s="11"/>
      <c r="BG28" s="27"/>
      <c r="BH28" s="11"/>
      <c r="BI28" s="11"/>
      <c r="BJ28" s="11"/>
      <c r="BK28" s="11"/>
      <c r="BL28" s="9"/>
    </row>
    <row r="29" spans="1:64" x14ac:dyDescent="0.2">
      <c r="A29" s="81">
        <v>2</v>
      </c>
      <c r="B29" s="81" t="s">
        <v>143</v>
      </c>
      <c r="C29" s="162"/>
      <c r="D29" s="162"/>
      <c r="E29" s="162"/>
      <c r="F29" s="20">
        <v>5.2</v>
      </c>
      <c r="G29" s="20">
        <v>5.6</v>
      </c>
      <c r="H29" s="20">
        <v>5.5</v>
      </c>
      <c r="I29" s="20">
        <v>5.4</v>
      </c>
      <c r="J29" s="20">
        <v>6</v>
      </c>
      <c r="K29" s="20">
        <v>6</v>
      </c>
      <c r="L29" s="20">
        <v>5.7</v>
      </c>
      <c r="M29" s="20">
        <v>5.5</v>
      </c>
      <c r="N29" s="5">
        <f t="shared" si="9"/>
        <v>44.900000000000006</v>
      </c>
      <c r="O29" s="16"/>
      <c r="P29" s="16"/>
      <c r="Q29" s="9"/>
      <c r="R29" s="9"/>
      <c r="S29" s="9"/>
      <c r="T29" s="9"/>
      <c r="U29" s="9"/>
      <c r="V29" s="9"/>
      <c r="W29" s="22"/>
      <c r="X29" s="20">
        <v>5</v>
      </c>
      <c r="Y29" s="20">
        <v>6</v>
      </c>
      <c r="Z29" s="20">
        <v>6</v>
      </c>
      <c r="AA29" s="20">
        <v>6</v>
      </c>
      <c r="AB29" s="20">
        <v>6.5</v>
      </c>
      <c r="AC29" s="20">
        <v>6</v>
      </c>
      <c r="AD29" s="20">
        <v>7</v>
      </c>
      <c r="AE29" s="20">
        <v>5.5</v>
      </c>
      <c r="AF29" s="5">
        <f t="shared" si="10"/>
        <v>48</v>
      </c>
      <c r="AG29" s="16"/>
      <c r="AH29" s="16"/>
      <c r="AI29" s="9"/>
      <c r="AJ29" s="9"/>
      <c r="AK29" s="9"/>
      <c r="AL29" s="9"/>
      <c r="AM29" s="9"/>
      <c r="AN29" s="9"/>
      <c r="AO29" s="25"/>
      <c r="AP29" s="20"/>
      <c r="AQ29" s="20"/>
      <c r="AR29" s="20"/>
      <c r="AS29" s="20"/>
      <c r="AT29" s="20"/>
      <c r="AU29" s="20"/>
      <c r="AV29" s="20"/>
      <c r="AW29" s="20"/>
      <c r="AX29" s="5">
        <f t="shared" si="11"/>
        <v>0</v>
      </c>
      <c r="AY29" s="16"/>
      <c r="AZ29" s="16"/>
      <c r="BA29" s="9"/>
      <c r="BB29" s="9"/>
      <c r="BC29" s="9"/>
      <c r="BD29" s="9"/>
      <c r="BE29" s="9"/>
      <c r="BF29" s="9"/>
      <c r="BG29" s="22"/>
      <c r="BH29" s="9"/>
      <c r="BI29" s="9"/>
      <c r="BJ29" s="9"/>
      <c r="BK29" s="9"/>
      <c r="BL29" s="9"/>
    </row>
    <row r="30" spans="1:64" x14ac:dyDescent="0.2">
      <c r="A30" s="81">
        <v>3</v>
      </c>
      <c r="B30" s="81" t="s">
        <v>102</v>
      </c>
      <c r="C30" s="162"/>
      <c r="D30" s="162"/>
      <c r="E30" s="162"/>
      <c r="F30" s="20">
        <v>5</v>
      </c>
      <c r="G30" s="20">
        <v>5.6</v>
      </c>
      <c r="H30" s="20">
        <v>5.8</v>
      </c>
      <c r="I30" s="20">
        <v>6</v>
      </c>
      <c r="J30" s="20">
        <v>6</v>
      </c>
      <c r="K30" s="20">
        <v>6</v>
      </c>
      <c r="L30" s="20">
        <v>5.3</v>
      </c>
      <c r="M30" s="20">
        <v>5.2</v>
      </c>
      <c r="N30" s="5">
        <f t="shared" si="9"/>
        <v>44.9</v>
      </c>
      <c r="O30" s="16"/>
      <c r="P30" s="16"/>
      <c r="Q30" s="9"/>
      <c r="R30" s="9"/>
      <c r="S30" s="9"/>
      <c r="T30" s="9"/>
      <c r="U30" s="9"/>
      <c r="V30" s="9"/>
      <c r="W30" s="22"/>
      <c r="X30" s="20">
        <v>4.5</v>
      </c>
      <c r="Y30" s="20">
        <v>6</v>
      </c>
      <c r="Z30" s="20">
        <v>5</v>
      </c>
      <c r="AA30" s="20">
        <v>6.5</v>
      </c>
      <c r="AB30" s="20">
        <v>6</v>
      </c>
      <c r="AC30" s="20">
        <v>5.5</v>
      </c>
      <c r="AD30" s="20">
        <v>6</v>
      </c>
      <c r="AE30" s="20">
        <v>6</v>
      </c>
      <c r="AF30" s="5">
        <f t="shared" si="10"/>
        <v>45.5</v>
      </c>
      <c r="AG30" s="16"/>
      <c r="AH30" s="16"/>
      <c r="AI30" s="9"/>
      <c r="AJ30" s="9"/>
      <c r="AK30" s="9"/>
      <c r="AL30" s="9"/>
      <c r="AM30" s="9"/>
      <c r="AN30" s="9"/>
      <c r="AO30" s="25"/>
      <c r="AP30" s="20"/>
      <c r="AQ30" s="20"/>
      <c r="AR30" s="20"/>
      <c r="AS30" s="20"/>
      <c r="AT30" s="20"/>
      <c r="AU30" s="20"/>
      <c r="AV30" s="20"/>
      <c r="AW30" s="20"/>
      <c r="AX30" s="5">
        <f t="shared" si="11"/>
        <v>0</v>
      </c>
      <c r="AY30" s="16"/>
      <c r="AZ30" s="16"/>
      <c r="BA30" s="9"/>
      <c r="BB30" s="9"/>
      <c r="BC30" s="9"/>
      <c r="BD30" s="9"/>
      <c r="BE30" s="9"/>
      <c r="BF30" s="9"/>
      <c r="BG30" s="22"/>
      <c r="BH30" s="9"/>
      <c r="BI30" s="9"/>
      <c r="BJ30" s="9"/>
      <c r="BK30" s="9"/>
      <c r="BL30" s="9"/>
    </row>
    <row r="31" spans="1:64" x14ac:dyDescent="0.2">
      <c r="A31" s="81">
        <v>4</v>
      </c>
      <c r="B31" s="81" t="s">
        <v>101</v>
      </c>
      <c r="C31" s="162"/>
      <c r="D31" s="162"/>
      <c r="E31" s="162"/>
      <c r="F31" s="20">
        <v>5.2</v>
      </c>
      <c r="G31" s="20">
        <v>6</v>
      </c>
      <c r="H31" s="20">
        <v>6.2</v>
      </c>
      <c r="I31" s="20">
        <v>5.9</v>
      </c>
      <c r="J31" s="20">
        <v>6</v>
      </c>
      <c r="K31" s="20">
        <v>6</v>
      </c>
      <c r="L31" s="20">
        <v>5.4</v>
      </c>
      <c r="M31" s="20">
        <v>5.4</v>
      </c>
      <c r="N31" s="5">
        <f t="shared" si="9"/>
        <v>46.099999999999994</v>
      </c>
      <c r="O31" s="16"/>
      <c r="P31" s="16"/>
      <c r="Q31" s="9"/>
      <c r="R31" s="9"/>
      <c r="S31" s="9"/>
      <c r="T31" s="9"/>
      <c r="U31" s="9"/>
      <c r="V31" s="9"/>
      <c r="W31" s="22"/>
      <c r="X31" s="20">
        <v>5.5</v>
      </c>
      <c r="Y31" s="20">
        <v>6</v>
      </c>
      <c r="Z31" s="20">
        <v>5.5</v>
      </c>
      <c r="AA31" s="20">
        <v>6</v>
      </c>
      <c r="AB31" s="20">
        <v>5.5</v>
      </c>
      <c r="AC31" s="20">
        <v>6</v>
      </c>
      <c r="AD31" s="20">
        <v>5.5</v>
      </c>
      <c r="AE31" s="20">
        <v>5.5</v>
      </c>
      <c r="AF31" s="5">
        <f t="shared" si="10"/>
        <v>45.5</v>
      </c>
      <c r="AG31" s="16"/>
      <c r="AH31" s="16"/>
      <c r="AI31" s="9"/>
      <c r="AJ31" s="9"/>
      <c r="AK31" s="9"/>
      <c r="AL31" s="9"/>
      <c r="AM31" s="9"/>
      <c r="AN31" s="9"/>
      <c r="AO31" s="25"/>
      <c r="AP31" s="20"/>
      <c r="AQ31" s="20"/>
      <c r="AR31" s="20"/>
      <c r="AS31" s="20"/>
      <c r="AT31" s="20"/>
      <c r="AU31" s="20"/>
      <c r="AV31" s="20"/>
      <c r="AW31" s="20"/>
      <c r="AX31" s="5">
        <f t="shared" si="11"/>
        <v>0</v>
      </c>
      <c r="AY31" s="16"/>
      <c r="AZ31" s="16"/>
      <c r="BA31" s="9"/>
      <c r="BB31" s="9"/>
      <c r="BC31" s="9"/>
      <c r="BD31" s="9"/>
      <c r="BE31" s="9"/>
      <c r="BF31" s="9"/>
      <c r="BG31" s="22"/>
      <c r="BH31" s="9"/>
      <c r="BI31" s="9"/>
      <c r="BJ31" s="9"/>
      <c r="BK31" s="9"/>
      <c r="BL31" s="9"/>
    </row>
    <row r="32" spans="1:64" x14ac:dyDescent="0.2">
      <c r="A32" s="81">
        <v>5</v>
      </c>
      <c r="B32" s="81" t="s">
        <v>100</v>
      </c>
      <c r="C32" s="162"/>
      <c r="D32" s="162"/>
      <c r="E32" s="162"/>
      <c r="F32" s="20">
        <v>5.2</v>
      </c>
      <c r="G32" s="20">
        <v>5.8</v>
      </c>
      <c r="H32" s="20">
        <v>5.6</v>
      </c>
      <c r="I32" s="20">
        <v>5.9</v>
      </c>
      <c r="J32" s="20">
        <v>5.7</v>
      </c>
      <c r="K32" s="20">
        <v>5.7</v>
      </c>
      <c r="L32" s="20">
        <v>5.8</v>
      </c>
      <c r="M32" s="20">
        <v>5.8</v>
      </c>
      <c r="N32" s="5">
        <f t="shared" si="9"/>
        <v>45.499999999999993</v>
      </c>
      <c r="O32" s="16"/>
      <c r="P32" s="16"/>
      <c r="Q32" s="9"/>
      <c r="R32" s="9"/>
      <c r="S32" s="9"/>
      <c r="T32" s="9"/>
      <c r="U32" s="9"/>
      <c r="V32" s="9"/>
      <c r="W32" s="22"/>
      <c r="X32" s="20">
        <v>6.5</v>
      </c>
      <c r="Y32" s="20">
        <v>7</v>
      </c>
      <c r="Z32" s="20">
        <v>6.5</v>
      </c>
      <c r="AA32" s="20">
        <v>5</v>
      </c>
      <c r="AB32" s="20">
        <v>6</v>
      </c>
      <c r="AC32" s="20">
        <v>6</v>
      </c>
      <c r="AD32" s="20">
        <v>6</v>
      </c>
      <c r="AE32" s="20">
        <v>6.5</v>
      </c>
      <c r="AF32" s="5">
        <f t="shared" si="10"/>
        <v>49.5</v>
      </c>
      <c r="AG32" s="16"/>
      <c r="AH32" s="16"/>
      <c r="AI32" s="9"/>
      <c r="AJ32" s="9"/>
      <c r="AK32" s="9"/>
      <c r="AL32" s="9"/>
      <c r="AM32" s="9"/>
      <c r="AN32" s="9"/>
      <c r="AO32" s="25"/>
      <c r="AP32" s="20"/>
      <c r="AQ32" s="20"/>
      <c r="AR32" s="20"/>
      <c r="AS32" s="20"/>
      <c r="AT32" s="20"/>
      <c r="AU32" s="20"/>
      <c r="AV32" s="20"/>
      <c r="AW32" s="20"/>
      <c r="AX32" s="5">
        <f t="shared" si="11"/>
        <v>0</v>
      </c>
      <c r="AY32" s="16"/>
      <c r="AZ32" s="16"/>
      <c r="BA32" s="9"/>
      <c r="BB32" s="9"/>
      <c r="BC32" s="9"/>
      <c r="BD32" s="9"/>
      <c r="BE32" s="9"/>
      <c r="BF32" s="9"/>
      <c r="BG32" s="22"/>
      <c r="BH32" s="9"/>
      <c r="BI32" s="9"/>
      <c r="BJ32" s="9"/>
      <c r="BK32" s="9"/>
      <c r="BL32" s="9"/>
    </row>
    <row r="33" spans="1:64" x14ac:dyDescent="0.2">
      <c r="A33" s="81">
        <v>6</v>
      </c>
      <c r="B33" s="81" t="s">
        <v>99</v>
      </c>
      <c r="C33" s="162"/>
      <c r="D33" s="162"/>
      <c r="E33" s="162"/>
      <c r="F33" s="20">
        <v>5.5</v>
      </c>
      <c r="G33" s="20">
        <v>6</v>
      </c>
      <c r="H33" s="20">
        <v>5.6</v>
      </c>
      <c r="I33" s="20">
        <v>5.9</v>
      </c>
      <c r="J33" s="20">
        <v>5.9</v>
      </c>
      <c r="K33" s="20">
        <v>5.9</v>
      </c>
      <c r="L33" s="20">
        <v>5.7</v>
      </c>
      <c r="M33" s="20">
        <v>6</v>
      </c>
      <c r="N33" s="5">
        <f t="shared" si="9"/>
        <v>46.5</v>
      </c>
      <c r="O33" s="16"/>
      <c r="P33" s="16"/>
      <c r="Q33" s="9"/>
      <c r="R33" s="9"/>
      <c r="S33" s="9"/>
      <c r="T33" s="9"/>
      <c r="U33" s="9"/>
      <c r="V33" s="9"/>
      <c r="W33" s="22"/>
      <c r="X33" s="20">
        <v>5.5</v>
      </c>
      <c r="Y33" s="20">
        <v>6</v>
      </c>
      <c r="Z33" s="20">
        <v>7</v>
      </c>
      <c r="AA33" s="20">
        <v>6.5</v>
      </c>
      <c r="AB33" s="20">
        <v>6.5</v>
      </c>
      <c r="AC33" s="20">
        <v>6.5</v>
      </c>
      <c r="AD33" s="20">
        <v>7</v>
      </c>
      <c r="AE33" s="20">
        <v>7</v>
      </c>
      <c r="AF33" s="5">
        <f t="shared" si="10"/>
        <v>52</v>
      </c>
      <c r="AG33" s="16"/>
      <c r="AH33" s="16"/>
      <c r="AI33" s="9"/>
      <c r="AJ33" s="9"/>
      <c r="AK33" s="9"/>
      <c r="AL33" s="9"/>
      <c r="AM33" s="9"/>
      <c r="AN33" s="9"/>
      <c r="AO33" s="25"/>
      <c r="AP33" s="20"/>
      <c r="AQ33" s="20"/>
      <c r="AR33" s="20"/>
      <c r="AS33" s="20"/>
      <c r="AT33" s="20"/>
      <c r="AU33" s="20"/>
      <c r="AV33" s="20"/>
      <c r="AW33" s="20"/>
      <c r="AX33" s="5">
        <f t="shared" si="11"/>
        <v>0</v>
      </c>
      <c r="AY33" s="16"/>
      <c r="AZ33" s="16"/>
      <c r="BA33" s="9"/>
      <c r="BB33" s="9"/>
      <c r="BC33" s="9"/>
      <c r="BD33" s="9"/>
      <c r="BE33" s="9"/>
      <c r="BF33" s="9"/>
      <c r="BG33" s="22"/>
      <c r="BH33" s="9"/>
      <c r="BI33" s="9"/>
      <c r="BJ33" s="9"/>
      <c r="BK33" s="9"/>
      <c r="BL33" s="9"/>
    </row>
    <row r="34" spans="1:64" x14ac:dyDescent="0.2">
      <c r="A34" s="91" t="s">
        <v>26</v>
      </c>
      <c r="B34" s="81"/>
      <c r="C34" s="96"/>
      <c r="D34" s="96"/>
      <c r="E34" s="96"/>
      <c r="F34" s="9"/>
      <c r="G34" s="9"/>
      <c r="H34" s="9"/>
      <c r="I34" s="9"/>
      <c r="J34" s="9"/>
      <c r="K34" s="9"/>
      <c r="L34" s="9"/>
      <c r="M34" s="9"/>
      <c r="N34" s="6">
        <f>SUM(N28:N33)</f>
        <v>273.60000000000002</v>
      </c>
      <c r="O34" s="6">
        <f>(N34/6)/8</f>
        <v>5.7</v>
      </c>
      <c r="P34" s="6">
        <f>O34</f>
        <v>5.7</v>
      </c>
      <c r="Q34" s="9"/>
      <c r="R34" s="20">
        <v>5</v>
      </c>
      <c r="S34" s="20">
        <v>6.2</v>
      </c>
      <c r="T34" s="20">
        <v>4.8</v>
      </c>
      <c r="U34" s="6">
        <f>(R34*0.5)+(S34*0.25)+(T34*0.25)</f>
        <v>5.25</v>
      </c>
      <c r="V34" s="6">
        <f>(P34+U34)/2</f>
        <v>5.4749999999999996</v>
      </c>
      <c r="W34" s="22"/>
      <c r="X34" s="9"/>
      <c r="Y34" s="9"/>
      <c r="Z34" s="9"/>
      <c r="AA34" s="9"/>
      <c r="AB34" s="9"/>
      <c r="AC34" s="9"/>
      <c r="AD34" s="9" t="s">
        <v>28</v>
      </c>
      <c r="AE34" s="9"/>
      <c r="AF34" s="6">
        <f>SUM(AF28:AF33)</f>
        <v>289.5</v>
      </c>
      <c r="AG34" s="6">
        <f>(AF34/6)/8</f>
        <v>6.03125</v>
      </c>
      <c r="AH34" s="6">
        <f>AG34</f>
        <v>6.03125</v>
      </c>
      <c r="AI34" s="9"/>
      <c r="AJ34" s="20">
        <v>6.3</v>
      </c>
      <c r="AK34" s="20">
        <v>5.8</v>
      </c>
      <c r="AL34" s="20">
        <v>5.8</v>
      </c>
      <c r="AM34" s="6">
        <f>(AJ34*0.5)+(AK34*0.25)+(AL34*0.25)</f>
        <v>6.05</v>
      </c>
      <c r="AN34" s="6">
        <f>(AH34+AM34)/2</f>
        <v>6.0406250000000004</v>
      </c>
      <c r="AO34" s="25"/>
      <c r="AP34" s="9"/>
      <c r="AQ34" s="9"/>
      <c r="AR34" s="9"/>
      <c r="AS34" s="9"/>
      <c r="AT34" s="9"/>
      <c r="AU34" s="9"/>
      <c r="AV34" s="9" t="s">
        <v>28</v>
      </c>
      <c r="AW34" s="9"/>
      <c r="AX34" s="6">
        <f>SUM(AX28:AX33)</f>
        <v>0</v>
      </c>
      <c r="AY34" s="6">
        <f>(AX34/6)/8</f>
        <v>0</v>
      </c>
      <c r="AZ34" s="6">
        <f>AY34</f>
        <v>0</v>
      </c>
      <c r="BA34" s="9"/>
      <c r="BB34" s="20"/>
      <c r="BC34" s="20"/>
      <c r="BD34" s="20"/>
      <c r="BE34" s="6">
        <f>(BB34*0.5)+(BC34*0.25)+(BD34*0.25)</f>
        <v>0</v>
      </c>
      <c r="BF34" s="6">
        <f>(AZ34+BE34)/2</f>
        <v>0</v>
      </c>
      <c r="BG34" s="27"/>
      <c r="BH34" s="6">
        <f>V34</f>
        <v>5.4749999999999996</v>
      </c>
      <c r="BI34" s="6">
        <f>AN34</f>
        <v>6.0406250000000004</v>
      </c>
      <c r="BJ34" s="6"/>
      <c r="BK34" s="6">
        <f>AVERAGE(BH34:BJ34)</f>
        <v>5.7578125</v>
      </c>
      <c r="BL34">
        <v>4</v>
      </c>
    </row>
    <row r="35" spans="1:64" x14ac:dyDescent="0.2">
      <c r="A35" s="105" t="s">
        <v>299</v>
      </c>
      <c r="B35" s="105" t="s">
        <v>139</v>
      </c>
      <c r="C35" s="167" t="s">
        <v>204</v>
      </c>
      <c r="D35" s="167" t="s">
        <v>227</v>
      </c>
      <c r="E35" s="118" t="s">
        <v>216</v>
      </c>
      <c r="F35" s="20">
        <v>6</v>
      </c>
      <c r="G35" s="20">
        <v>6.2</v>
      </c>
      <c r="H35" s="20">
        <v>6.2</v>
      </c>
      <c r="I35" s="20">
        <v>5.2</v>
      </c>
      <c r="J35" s="20">
        <v>6</v>
      </c>
      <c r="K35" s="20">
        <v>6</v>
      </c>
      <c r="L35" s="20">
        <v>6.2</v>
      </c>
      <c r="M35" s="20">
        <v>5.4</v>
      </c>
      <c r="N35" s="5">
        <f t="shared" ref="N35:N40" si="12">SUM(F35:M35)</f>
        <v>47.199999999999996</v>
      </c>
      <c r="O35" s="16"/>
      <c r="P35" s="16"/>
      <c r="Q35" s="9"/>
      <c r="R35" s="10"/>
      <c r="S35" s="10"/>
      <c r="T35" s="10"/>
      <c r="U35" s="11"/>
      <c r="V35" s="11"/>
      <c r="W35" s="22"/>
      <c r="X35" s="20">
        <v>7</v>
      </c>
      <c r="Y35" s="20">
        <v>6.5</v>
      </c>
      <c r="Z35" s="20">
        <v>7</v>
      </c>
      <c r="AA35" s="20">
        <v>5.5</v>
      </c>
      <c r="AB35" s="20">
        <v>5</v>
      </c>
      <c r="AC35" s="20">
        <v>5.5</v>
      </c>
      <c r="AD35" s="20">
        <v>6.5</v>
      </c>
      <c r="AE35" s="20">
        <v>6.5</v>
      </c>
      <c r="AF35" s="5">
        <f t="shared" ref="AF35:AF40" si="13">SUM(X35:AE35)</f>
        <v>49.5</v>
      </c>
      <c r="AG35" s="16"/>
      <c r="AH35" s="16"/>
      <c r="AI35" s="9"/>
      <c r="AJ35" s="10"/>
      <c r="AK35" s="10"/>
      <c r="AL35" s="10"/>
      <c r="AM35" s="11"/>
      <c r="AN35" s="11"/>
      <c r="AO35" s="26"/>
      <c r="AP35" s="20"/>
      <c r="AQ35" s="20"/>
      <c r="AR35" s="20"/>
      <c r="AS35" s="20"/>
      <c r="AT35" s="20"/>
      <c r="AU35" s="20"/>
      <c r="AV35" s="20"/>
      <c r="AW35" s="20"/>
      <c r="AX35" s="5">
        <f t="shared" ref="AX35:AX40" si="14">SUM(AP35:AW35)</f>
        <v>0</v>
      </c>
      <c r="AY35" s="16"/>
      <c r="AZ35" s="16"/>
      <c r="BA35" s="9"/>
      <c r="BB35" s="10"/>
      <c r="BC35" s="10"/>
      <c r="BD35" s="10"/>
      <c r="BE35" s="11"/>
      <c r="BF35" s="11"/>
      <c r="BG35" s="27"/>
      <c r="BH35" s="11"/>
      <c r="BI35" s="11"/>
      <c r="BJ35" s="11"/>
      <c r="BK35" s="11"/>
      <c r="BL35" s="9"/>
    </row>
    <row r="36" spans="1:64" x14ac:dyDescent="0.2">
      <c r="A36" s="81">
        <v>1</v>
      </c>
      <c r="B36" s="81" t="s">
        <v>166</v>
      </c>
      <c r="C36" s="165"/>
      <c r="D36" s="165"/>
      <c r="E36" s="164" t="s">
        <v>223</v>
      </c>
      <c r="F36" s="20">
        <v>5</v>
      </c>
      <c r="G36" s="20">
        <v>5</v>
      </c>
      <c r="H36" s="20">
        <v>5</v>
      </c>
      <c r="I36" s="20">
        <v>4.5</v>
      </c>
      <c r="J36" s="20">
        <v>5.5</v>
      </c>
      <c r="K36" s="20">
        <v>6</v>
      </c>
      <c r="L36" s="20">
        <v>5.5</v>
      </c>
      <c r="M36" s="20">
        <v>5.2</v>
      </c>
      <c r="N36" s="5">
        <f t="shared" si="12"/>
        <v>41.7</v>
      </c>
      <c r="O36" s="16"/>
      <c r="P36" s="16"/>
      <c r="Q36" s="9"/>
      <c r="R36" s="9"/>
      <c r="S36" s="9"/>
      <c r="T36" s="9"/>
      <c r="U36" s="9"/>
      <c r="V36" s="9"/>
      <c r="W36" s="22"/>
      <c r="X36" s="20">
        <v>4</v>
      </c>
      <c r="Y36" s="20">
        <v>5.5</v>
      </c>
      <c r="Z36" s="20">
        <v>5</v>
      </c>
      <c r="AA36" s="20">
        <v>5</v>
      </c>
      <c r="AB36" s="20">
        <v>4</v>
      </c>
      <c r="AC36" s="20">
        <v>5.5</v>
      </c>
      <c r="AD36" s="20">
        <v>6</v>
      </c>
      <c r="AE36" s="20">
        <v>5</v>
      </c>
      <c r="AF36" s="5">
        <f t="shared" si="13"/>
        <v>40</v>
      </c>
      <c r="AG36" s="16"/>
      <c r="AH36" s="16"/>
      <c r="AI36" s="9"/>
      <c r="AJ36" s="9"/>
      <c r="AK36" s="9"/>
      <c r="AL36" s="9"/>
      <c r="AM36" s="9"/>
      <c r="AN36" s="9"/>
      <c r="AO36" s="25"/>
      <c r="AP36" s="20"/>
      <c r="AQ36" s="20"/>
      <c r="AR36" s="20"/>
      <c r="AS36" s="20"/>
      <c r="AT36" s="20"/>
      <c r="AU36" s="20"/>
      <c r="AV36" s="20"/>
      <c r="AW36" s="20"/>
      <c r="AX36" s="5">
        <f t="shared" si="14"/>
        <v>0</v>
      </c>
      <c r="AY36" s="16"/>
      <c r="AZ36" s="16"/>
      <c r="BA36" s="9"/>
      <c r="BB36" s="9"/>
      <c r="BC36" s="9"/>
      <c r="BD36" s="9"/>
      <c r="BE36" s="9"/>
      <c r="BF36" s="9"/>
      <c r="BG36" s="22"/>
      <c r="BH36" s="9"/>
      <c r="BI36" s="9"/>
      <c r="BJ36" s="9"/>
      <c r="BK36" s="9"/>
      <c r="BL36" s="9"/>
    </row>
    <row r="37" spans="1:64" x14ac:dyDescent="0.2">
      <c r="A37" s="81">
        <v>2</v>
      </c>
      <c r="B37" s="81" t="s">
        <v>167</v>
      </c>
      <c r="C37" s="165"/>
      <c r="D37" s="165"/>
      <c r="E37" s="165"/>
      <c r="F37" s="20">
        <v>5</v>
      </c>
      <c r="G37" s="20">
        <v>5</v>
      </c>
      <c r="H37" s="20">
        <v>5.2</v>
      </c>
      <c r="I37" s="20">
        <v>5.5</v>
      </c>
      <c r="J37" s="20">
        <v>4.5999999999999996</v>
      </c>
      <c r="K37" s="20">
        <v>5.6</v>
      </c>
      <c r="L37" s="20">
        <v>5.6</v>
      </c>
      <c r="M37" s="20">
        <v>4.5</v>
      </c>
      <c r="N37" s="5">
        <f t="shared" si="12"/>
        <v>41</v>
      </c>
      <c r="O37" s="16"/>
      <c r="P37" s="16"/>
      <c r="Q37" s="9"/>
      <c r="R37" s="9"/>
      <c r="S37" s="9"/>
      <c r="T37" s="9"/>
      <c r="U37" s="9"/>
      <c r="V37" s="9"/>
      <c r="W37" s="22"/>
      <c r="X37" s="20">
        <v>5.5</v>
      </c>
      <c r="Y37" s="20">
        <v>6</v>
      </c>
      <c r="Z37" s="20">
        <v>4.5</v>
      </c>
      <c r="AA37" s="20">
        <v>6</v>
      </c>
      <c r="AB37" s="20">
        <v>4.5</v>
      </c>
      <c r="AC37" s="20">
        <v>4</v>
      </c>
      <c r="AD37" s="20">
        <v>5.5</v>
      </c>
      <c r="AE37" s="20">
        <v>5</v>
      </c>
      <c r="AF37" s="5">
        <f t="shared" si="13"/>
        <v>41</v>
      </c>
      <c r="AG37" s="16"/>
      <c r="AH37" s="16"/>
      <c r="AI37" s="9"/>
      <c r="AJ37" s="9"/>
      <c r="AK37" s="9"/>
      <c r="AL37" s="9"/>
      <c r="AM37" s="9"/>
      <c r="AN37" s="9"/>
      <c r="AO37" s="25"/>
      <c r="AP37" s="20"/>
      <c r="AQ37" s="20"/>
      <c r="AR37" s="20"/>
      <c r="AS37" s="20"/>
      <c r="AT37" s="20"/>
      <c r="AU37" s="20"/>
      <c r="AV37" s="20"/>
      <c r="AW37" s="20"/>
      <c r="AX37" s="5">
        <f t="shared" si="14"/>
        <v>0</v>
      </c>
      <c r="AY37" s="16"/>
      <c r="AZ37" s="16"/>
      <c r="BA37" s="9"/>
      <c r="BB37" s="9"/>
      <c r="BC37" s="9"/>
      <c r="BD37" s="9"/>
      <c r="BE37" s="9"/>
      <c r="BF37" s="9"/>
      <c r="BG37" s="22"/>
      <c r="BH37" s="9"/>
      <c r="BI37" s="9"/>
      <c r="BJ37" s="9"/>
      <c r="BK37" s="9"/>
      <c r="BL37" s="9"/>
    </row>
    <row r="38" spans="1:64" x14ac:dyDescent="0.2">
      <c r="A38" s="81">
        <v>3</v>
      </c>
      <c r="B38" s="81" t="s">
        <v>169</v>
      </c>
      <c r="C38" s="165"/>
      <c r="D38" s="165"/>
      <c r="E38" s="165"/>
      <c r="F38" s="20">
        <v>7.5</v>
      </c>
      <c r="G38" s="20">
        <v>5.6</v>
      </c>
      <c r="H38" s="20">
        <v>5.8</v>
      </c>
      <c r="I38" s="20">
        <v>5.8</v>
      </c>
      <c r="J38" s="20">
        <v>4.9000000000000004</v>
      </c>
      <c r="K38" s="20">
        <v>6</v>
      </c>
      <c r="L38" s="20">
        <v>6.2</v>
      </c>
      <c r="M38" s="20">
        <v>5.2</v>
      </c>
      <c r="N38" s="5">
        <f t="shared" si="12"/>
        <v>47.000000000000007</v>
      </c>
      <c r="O38" s="16"/>
      <c r="P38" s="16"/>
      <c r="Q38" s="9"/>
      <c r="R38" s="9"/>
      <c r="S38" s="9"/>
      <c r="T38" s="9"/>
      <c r="U38" s="9"/>
      <c r="V38" s="9"/>
      <c r="W38" s="22"/>
      <c r="X38" s="20">
        <v>6</v>
      </c>
      <c r="Y38" s="20">
        <v>6</v>
      </c>
      <c r="Z38" s="20">
        <v>6.5</v>
      </c>
      <c r="AA38" s="20">
        <v>6</v>
      </c>
      <c r="AB38" s="20">
        <v>6</v>
      </c>
      <c r="AC38" s="20">
        <v>5.5</v>
      </c>
      <c r="AD38" s="20">
        <v>6.5</v>
      </c>
      <c r="AE38" s="20">
        <v>6</v>
      </c>
      <c r="AF38" s="5">
        <f t="shared" si="13"/>
        <v>48.5</v>
      </c>
      <c r="AG38" s="16"/>
      <c r="AH38" s="16"/>
      <c r="AI38" s="9"/>
      <c r="AJ38" s="9"/>
      <c r="AK38" s="9"/>
      <c r="AL38" s="9"/>
      <c r="AM38" s="9"/>
      <c r="AN38" s="9"/>
      <c r="AO38" s="25"/>
      <c r="AP38" s="20"/>
      <c r="AQ38" s="20"/>
      <c r="AR38" s="20"/>
      <c r="AS38" s="20"/>
      <c r="AT38" s="20"/>
      <c r="AU38" s="20"/>
      <c r="AV38" s="20"/>
      <c r="AW38" s="20"/>
      <c r="AX38" s="5">
        <f t="shared" si="14"/>
        <v>0</v>
      </c>
      <c r="AY38" s="16"/>
      <c r="AZ38" s="16"/>
      <c r="BA38" s="9"/>
      <c r="BB38" s="9"/>
      <c r="BC38" s="9"/>
      <c r="BD38" s="9"/>
      <c r="BE38" s="9"/>
      <c r="BF38" s="9"/>
      <c r="BG38" s="22"/>
      <c r="BH38" s="9"/>
      <c r="BI38" s="9"/>
      <c r="BJ38" s="9"/>
      <c r="BK38" s="9"/>
      <c r="BL38" s="9"/>
    </row>
    <row r="39" spans="1:64" x14ac:dyDescent="0.2">
      <c r="A39" s="81">
        <v>4</v>
      </c>
      <c r="B39" s="81" t="s">
        <v>171</v>
      </c>
      <c r="C39" s="165"/>
      <c r="D39" s="165"/>
      <c r="E39" s="165"/>
      <c r="F39" s="20">
        <v>5.4</v>
      </c>
      <c r="G39" s="20">
        <v>6</v>
      </c>
      <c r="H39" s="20">
        <v>5</v>
      </c>
      <c r="I39" s="20">
        <v>5.4</v>
      </c>
      <c r="J39" s="20">
        <v>5.4</v>
      </c>
      <c r="K39" s="20">
        <v>5.4</v>
      </c>
      <c r="L39" s="20">
        <v>5.8</v>
      </c>
      <c r="M39" s="20">
        <v>5.2</v>
      </c>
      <c r="N39" s="5">
        <f t="shared" si="12"/>
        <v>43.599999999999994</v>
      </c>
      <c r="O39" s="16"/>
      <c r="P39" s="16"/>
      <c r="Q39" s="9"/>
      <c r="R39" s="9"/>
      <c r="S39" s="9"/>
      <c r="T39" s="9"/>
      <c r="U39" s="9"/>
      <c r="V39" s="9"/>
      <c r="W39" s="22"/>
      <c r="X39" s="20">
        <v>5</v>
      </c>
      <c r="Y39" s="20">
        <v>4.5</v>
      </c>
      <c r="Z39" s="20">
        <v>5</v>
      </c>
      <c r="AA39" s="20">
        <v>4.5</v>
      </c>
      <c r="AB39" s="20">
        <v>5</v>
      </c>
      <c r="AC39" s="20">
        <v>5</v>
      </c>
      <c r="AD39" s="20">
        <v>6</v>
      </c>
      <c r="AE39" s="20">
        <v>6</v>
      </c>
      <c r="AF39" s="5">
        <f t="shared" si="13"/>
        <v>41</v>
      </c>
      <c r="AG39" s="16"/>
      <c r="AH39" s="16"/>
      <c r="AI39" s="9"/>
      <c r="AJ39" s="9"/>
      <c r="AK39" s="9"/>
      <c r="AL39" s="9"/>
      <c r="AM39" s="9"/>
      <c r="AN39" s="9"/>
      <c r="AO39" s="25"/>
      <c r="AP39" s="20"/>
      <c r="AQ39" s="20"/>
      <c r="AR39" s="20"/>
      <c r="AS39" s="20"/>
      <c r="AT39" s="20"/>
      <c r="AU39" s="20"/>
      <c r="AV39" s="20"/>
      <c r="AW39" s="20"/>
      <c r="AX39" s="5">
        <f t="shared" si="14"/>
        <v>0</v>
      </c>
      <c r="AY39" s="16"/>
      <c r="AZ39" s="16"/>
      <c r="BA39" s="9"/>
      <c r="BB39" s="9"/>
      <c r="BC39" s="9"/>
      <c r="BD39" s="9"/>
      <c r="BE39" s="9"/>
      <c r="BF39" s="9"/>
      <c r="BG39" s="22"/>
      <c r="BH39" s="9"/>
      <c r="BI39" s="9"/>
      <c r="BJ39" s="9"/>
      <c r="BK39" s="9"/>
      <c r="BL39" s="9"/>
    </row>
    <row r="40" spans="1:64" x14ac:dyDescent="0.2">
      <c r="A40" s="81">
        <v>5</v>
      </c>
      <c r="B40" s="81" t="s">
        <v>173</v>
      </c>
      <c r="C40" s="165"/>
      <c r="D40" s="165"/>
      <c r="E40" s="166"/>
      <c r="F40" s="20">
        <v>7.5</v>
      </c>
      <c r="G40" s="20">
        <v>7</v>
      </c>
      <c r="H40" s="20">
        <v>9</v>
      </c>
      <c r="I40" s="20">
        <v>8.5</v>
      </c>
      <c r="J40" s="20">
        <v>5.6</v>
      </c>
      <c r="K40" s="20">
        <v>8</v>
      </c>
      <c r="L40" s="20">
        <v>8</v>
      </c>
      <c r="M40" s="20">
        <v>5.8</v>
      </c>
      <c r="N40" s="5">
        <f t="shared" si="12"/>
        <v>59.4</v>
      </c>
      <c r="O40" s="16"/>
      <c r="P40" s="16"/>
      <c r="Q40" s="9"/>
      <c r="R40" s="9"/>
      <c r="S40" s="9"/>
      <c r="T40" s="9"/>
      <c r="U40" s="9"/>
      <c r="V40" s="9"/>
      <c r="W40" s="22"/>
      <c r="X40" s="20">
        <v>8</v>
      </c>
      <c r="Y40" s="20">
        <v>7.5</v>
      </c>
      <c r="Z40" s="20">
        <v>6.5</v>
      </c>
      <c r="AA40" s="20">
        <v>5</v>
      </c>
      <c r="AB40" s="20">
        <v>6.5</v>
      </c>
      <c r="AC40" s="20">
        <v>7</v>
      </c>
      <c r="AD40" s="20">
        <v>7.5</v>
      </c>
      <c r="AE40" s="20">
        <v>7.5</v>
      </c>
      <c r="AF40" s="5">
        <f t="shared" si="13"/>
        <v>55.5</v>
      </c>
      <c r="AG40" s="16"/>
      <c r="AH40" s="16"/>
      <c r="AI40" s="9"/>
      <c r="AJ40" s="9"/>
      <c r="AK40" s="9"/>
      <c r="AL40" s="9"/>
      <c r="AM40" s="9"/>
      <c r="AN40" s="9"/>
      <c r="AO40" s="25"/>
      <c r="AP40" s="20"/>
      <c r="AQ40" s="20"/>
      <c r="AR40" s="20"/>
      <c r="AS40" s="20"/>
      <c r="AT40" s="20"/>
      <c r="AU40" s="20"/>
      <c r="AV40" s="20"/>
      <c r="AW40" s="20"/>
      <c r="AX40" s="5">
        <f t="shared" si="14"/>
        <v>0</v>
      </c>
      <c r="AY40" s="16"/>
      <c r="AZ40" s="16"/>
      <c r="BA40" s="9"/>
      <c r="BB40" s="9"/>
      <c r="BC40" s="9"/>
      <c r="BD40" s="9"/>
      <c r="BE40" s="9"/>
      <c r="BF40" s="9"/>
      <c r="BG40" s="22"/>
      <c r="BH40" s="9"/>
      <c r="BI40" s="9"/>
      <c r="BJ40" s="9"/>
      <c r="BK40" s="9"/>
      <c r="BL40" s="9"/>
    </row>
    <row r="41" spans="1:64" x14ac:dyDescent="0.2">
      <c r="A41" s="91">
        <v>6</v>
      </c>
      <c r="B41" s="83" t="s">
        <v>110</v>
      </c>
      <c r="C41" s="168"/>
      <c r="D41" s="168"/>
      <c r="E41" s="102" t="s">
        <v>220</v>
      </c>
      <c r="F41" s="9"/>
      <c r="G41" s="9"/>
      <c r="H41" s="9"/>
      <c r="I41" s="9"/>
      <c r="J41" s="9"/>
      <c r="K41" s="9"/>
      <c r="L41" s="9"/>
      <c r="M41" s="9"/>
      <c r="N41" s="6">
        <f>SUM(N35:N40)</f>
        <v>279.89999999999998</v>
      </c>
      <c r="O41" s="6">
        <f>(N41/6)/8</f>
        <v>5.8312499999999998</v>
      </c>
      <c r="P41" s="6">
        <f>O41</f>
        <v>5.8312499999999998</v>
      </c>
      <c r="Q41" s="9"/>
      <c r="R41" s="20">
        <v>6</v>
      </c>
      <c r="S41" s="20">
        <v>5.8</v>
      </c>
      <c r="T41" s="20">
        <v>6.5</v>
      </c>
      <c r="U41" s="6">
        <f>(R41*0.5)+(S41*0.25)+(T41*0.25)</f>
        <v>6.0750000000000002</v>
      </c>
      <c r="V41" s="6">
        <f>(P41+U41)/2</f>
        <v>5.953125</v>
      </c>
      <c r="W41" s="22"/>
      <c r="X41" s="9"/>
      <c r="Y41" s="9"/>
      <c r="Z41" s="9"/>
      <c r="AA41" s="9"/>
      <c r="AB41" s="9"/>
      <c r="AC41" s="9"/>
      <c r="AD41" s="9" t="s">
        <v>28</v>
      </c>
      <c r="AE41" s="9"/>
      <c r="AF41" s="6">
        <f>SUM(AF35:AF40)</f>
        <v>275.5</v>
      </c>
      <c r="AG41" s="6">
        <f>(AF41/6)/8</f>
        <v>5.739583333333333</v>
      </c>
      <c r="AH41" s="6">
        <f>AG41</f>
        <v>5.739583333333333</v>
      </c>
      <c r="AI41" s="9"/>
      <c r="AJ41" s="20">
        <v>3.1</v>
      </c>
      <c r="AK41" s="20">
        <v>5.8</v>
      </c>
      <c r="AL41" s="20">
        <v>7</v>
      </c>
      <c r="AM41" s="6">
        <f>(AJ41*0.5)+(AK41*0.25)+(AL41*0.25)</f>
        <v>4.75</v>
      </c>
      <c r="AN41" s="6">
        <f>(AH41+AM41)/2</f>
        <v>5.2447916666666661</v>
      </c>
      <c r="AO41" s="25"/>
      <c r="AP41" s="9"/>
      <c r="AQ41" s="9"/>
      <c r="AR41" s="9"/>
      <c r="AS41" s="9"/>
      <c r="AT41" s="9"/>
      <c r="AU41" s="9"/>
      <c r="AV41" s="9" t="s">
        <v>28</v>
      </c>
      <c r="AW41" s="9"/>
      <c r="AX41" s="6">
        <f>SUM(AX35:AX40)</f>
        <v>0</v>
      </c>
      <c r="AY41" s="6">
        <f>(AX41/6)/8</f>
        <v>0</v>
      </c>
      <c r="AZ41" s="6">
        <f>AY41</f>
        <v>0</v>
      </c>
      <c r="BA41" s="9"/>
      <c r="BB41" s="20"/>
      <c r="BC41" s="20"/>
      <c r="BD41" s="20"/>
      <c r="BE41" s="6">
        <f>(BB41*0.5)+(BC41*0.25)+(BD41*0.25)</f>
        <v>0</v>
      </c>
      <c r="BF41" s="6">
        <f>(AZ41+BE41)/2</f>
        <v>0</v>
      </c>
      <c r="BG41" s="27"/>
      <c r="BH41" s="6">
        <f>V41</f>
        <v>5.953125</v>
      </c>
      <c r="BI41" s="6">
        <f>AN41</f>
        <v>5.2447916666666661</v>
      </c>
      <c r="BJ41" s="6"/>
      <c r="BK41" s="6">
        <f>AVERAGE(BH41:BJ41)</f>
        <v>5.598958333333333</v>
      </c>
      <c r="BL41">
        <v>5</v>
      </c>
    </row>
    <row r="42" spans="1:64" x14ac:dyDescent="0.2">
      <c r="A42" s="81">
        <v>1</v>
      </c>
      <c r="B42" s="83" t="s">
        <v>276</v>
      </c>
      <c r="C42" s="162" t="s">
        <v>207</v>
      </c>
      <c r="D42" s="162" t="s">
        <v>249</v>
      </c>
      <c r="E42" s="162" t="s">
        <v>277</v>
      </c>
      <c r="F42" s="20">
        <v>5.2</v>
      </c>
      <c r="G42" s="20">
        <v>5.4</v>
      </c>
      <c r="H42" s="20">
        <v>6</v>
      </c>
      <c r="I42" s="20">
        <v>5.8</v>
      </c>
      <c r="J42" s="20">
        <v>5.8</v>
      </c>
      <c r="K42" s="20">
        <v>5.8</v>
      </c>
      <c r="L42" s="20">
        <v>6</v>
      </c>
      <c r="M42" s="20">
        <v>5.2</v>
      </c>
      <c r="N42" s="5">
        <f t="shared" ref="N42:N47" si="15">SUM(F42:M42)</f>
        <v>45.2</v>
      </c>
      <c r="O42" s="16"/>
      <c r="P42" s="16"/>
      <c r="Q42" s="9"/>
      <c r="R42" s="10"/>
      <c r="S42" s="10"/>
      <c r="T42" s="10"/>
      <c r="U42" s="11"/>
      <c r="V42" s="11"/>
      <c r="W42" s="22"/>
      <c r="X42" s="20">
        <v>5.5</v>
      </c>
      <c r="Y42" s="20">
        <v>5</v>
      </c>
      <c r="Z42" s="20">
        <v>6</v>
      </c>
      <c r="AA42" s="20">
        <v>6</v>
      </c>
      <c r="AB42" s="20">
        <v>5.5</v>
      </c>
      <c r="AC42" s="20">
        <v>6</v>
      </c>
      <c r="AD42" s="20">
        <v>6</v>
      </c>
      <c r="AE42" s="20">
        <v>6.5</v>
      </c>
      <c r="AF42" s="5">
        <f t="shared" ref="AF42:AF47" si="16">SUM(X42:AE42)</f>
        <v>46.5</v>
      </c>
      <c r="AG42" s="16"/>
      <c r="AH42" s="16"/>
      <c r="AI42" s="9"/>
      <c r="AJ42" s="10"/>
      <c r="AK42" s="10"/>
      <c r="AL42" s="10"/>
      <c r="AM42" s="11"/>
      <c r="AN42" s="11"/>
      <c r="AO42" s="26"/>
      <c r="AP42" s="20"/>
      <c r="AQ42" s="20"/>
      <c r="AR42" s="20"/>
      <c r="AS42" s="20"/>
      <c r="AT42" s="20"/>
      <c r="AU42" s="20"/>
      <c r="AV42" s="20"/>
      <c r="AW42" s="20"/>
      <c r="AX42" s="5">
        <f t="shared" ref="AX42:AX47" si="17">SUM(AP42:AW42)</f>
        <v>0</v>
      </c>
      <c r="AY42" s="16"/>
      <c r="AZ42" s="16"/>
      <c r="BA42" s="9"/>
      <c r="BB42" s="10"/>
      <c r="BC42" s="10"/>
      <c r="BD42" s="10"/>
      <c r="BE42" s="11"/>
      <c r="BF42" s="11"/>
      <c r="BG42" s="27"/>
      <c r="BH42" s="11"/>
      <c r="BI42" s="11"/>
      <c r="BJ42" s="11"/>
      <c r="BK42" s="11"/>
      <c r="BL42" s="9"/>
    </row>
    <row r="43" spans="1:64" x14ac:dyDescent="0.2">
      <c r="A43" s="81">
        <v>2</v>
      </c>
      <c r="B43" s="83" t="s">
        <v>261</v>
      </c>
      <c r="C43" s="162"/>
      <c r="D43" s="162"/>
      <c r="E43" s="162"/>
      <c r="F43" s="20">
        <v>5.2</v>
      </c>
      <c r="G43" s="20">
        <v>5.6</v>
      </c>
      <c r="H43" s="20">
        <v>5.8</v>
      </c>
      <c r="I43" s="20">
        <v>6</v>
      </c>
      <c r="J43" s="20">
        <v>6</v>
      </c>
      <c r="K43" s="20">
        <v>6</v>
      </c>
      <c r="L43" s="20">
        <v>5.6</v>
      </c>
      <c r="M43" s="20">
        <v>5.2</v>
      </c>
      <c r="N43" s="5">
        <f t="shared" si="15"/>
        <v>45.400000000000006</v>
      </c>
      <c r="O43" s="16"/>
      <c r="P43" s="16"/>
      <c r="Q43" s="9"/>
      <c r="R43" s="9"/>
      <c r="S43" s="9"/>
      <c r="T43" s="9"/>
      <c r="U43" s="9"/>
      <c r="V43" s="9"/>
      <c r="W43" s="22"/>
      <c r="X43" s="20">
        <v>6.5</v>
      </c>
      <c r="Y43" s="20">
        <v>6</v>
      </c>
      <c r="Z43" s="20">
        <v>7</v>
      </c>
      <c r="AA43" s="20">
        <v>7.5</v>
      </c>
      <c r="AB43" s="20">
        <v>6.5</v>
      </c>
      <c r="AC43" s="20">
        <v>6</v>
      </c>
      <c r="AD43" s="20">
        <v>7</v>
      </c>
      <c r="AE43" s="20">
        <v>6</v>
      </c>
      <c r="AF43" s="5">
        <f t="shared" si="16"/>
        <v>52.5</v>
      </c>
      <c r="AG43" s="16"/>
      <c r="AH43" s="16"/>
      <c r="AI43" s="9"/>
      <c r="AJ43" s="9"/>
      <c r="AK43" s="9"/>
      <c r="AL43" s="9"/>
      <c r="AM43" s="9"/>
      <c r="AN43" s="9"/>
      <c r="AO43" s="25"/>
      <c r="AP43" s="20"/>
      <c r="AQ43" s="20"/>
      <c r="AR43" s="20"/>
      <c r="AS43" s="20"/>
      <c r="AT43" s="20"/>
      <c r="AU43" s="20"/>
      <c r="AV43" s="20"/>
      <c r="AW43" s="20"/>
      <c r="AX43" s="5">
        <f t="shared" si="17"/>
        <v>0</v>
      </c>
      <c r="AY43" s="16"/>
      <c r="AZ43" s="16"/>
      <c r="BA43" s="9"/>
      <c r="BB43" s="9"/>
      <c r="BC43" s="9"/>
      <c r="BD43" s="9"/>
      <c r="BE43" s="9"/>
      <c r="BF43" s="9"/>
      <c r="BG43" s="22"/>
      <c r="BH43" s="9"/>
      <c r="BI43" s="9"/>
      <c r="BJ43" s="9"/>
      <c r="BK43" s="9"/>
      <c r="BL43" s="9"/>
    </row>
    <row r="44" spans="1:64" x14ac:dyDescent="0.2">
      <c r="A44" s="81">
        <v>3</v>
      </c>
      <c r="B44" s="83" t="s">
        <v>184</v>
      </c>
      <c r="C44" s="162"/>
      <c r="D44" s="162"/>
      <c r="E44" s="162"/>
      <c r="F44" s="20">
        <v>5.2</v>
      </c>
      <c r="G44" s="20">
        <v>5.8</v>
      </c>
      <c r="H44" s="20">
        <v>6</v>
      </c>
      <c r="I44" s="20">
        <v>6</v>
      </c>
      <c r="J44" s="20">
        <v>6</v>
      </c>
      <c r="K44" s="20">
        <v>6</v>
      </c>
      <c r="L44" s="20">
        <v>5.8</v>
      </c>
      <c r="M44" s="20">
        <v>6</v>
      </c>
      <c r="N44" s="5">
        <f t="shared" si="15"/>
        <v>46.8</v>
      </c>
      <c r="O44" s="16"/>
      <c r="P44" s="16"/>
      <c r="Q44" s="9"/>
      <c r="R44" s="9"/>
      <c r="S44" s="9"/>
      <c r="T44" s="9"/>
      <c r="U44" s="9"/>
      <c r="V44" s="9"/>
      <c r="W44" s="22"/>
      <c r="X44" s="20">
        <v>6</v>
      </c>
      <c r="Y44" s="20">
        <v>7</v>
      </c>
      <c r="Z44" s="20">
        <v>6.5</v>
      </c>
      <c r="AA44" s="20">
        <v>7.5</v>
      </c>
      <c r="AB44" s="20">
        <v>5.5</v>
      </c>
      <c r="AC44" s="20">
        <v>5</v>
      </c>
      <c r="AD44" s="20">
        <v>7</v>
      </c>
      <c r="AE44" s="20">
        <v>6.5</v>
      </c>
      <c r="AF44" s="5">
        <f t="shared" si="16"/>
        <v>51</v>
      </c>
      <c r="AG44" s="16"/>
      <c r="AH44" s="16"/>
      <c r="AI44" s="9"/>
      <c r="AJ44" s="9"/>
      <c r="AK44" s="9"/>
      <c r="AL44" s="9"/>
      <c r="AM44" s="9"/>
      <c r="AN44" s="9"/>
      <c r="AO44" s="25"/>
      <c r="AP44" s="20"/>
      <c r="AQ44" s="20"/>
      <c r="AR44" s="20"/>
      <c r="AS44" s="20"/>
      <c r="AT44" s="20"/>
      <c r="AU44" s="20"/>
      <c r="AV44" s="20"/>
      <c r="AW44" s="20"/>
      <c r="AX44" s="5">
        <f t="shared" si="17"/>
        <v>0</v>
      </c>
      <c r="AY44" s="16"/>
      <c r="AZ44" s="16"/>
      <c r="BA44" s="9"/>
      <c r="BB44" s="9"/>
      <c r="BC44" s="9"/>
      <c r="BD44" s="9"/>
      <c r="BE44" s="9"/>
      <c r="BF44" s="9"/>
      <c r="BG44" s="22"/>
      <c r="BH44" s="9"/>
      <c r="BI44" s="9"/>
      <c r="BJ44" s="9"/>
      <c r="BK44" s="9"/>
      <c r="BL44" s="9"/>
    </row>
    <row r="45" spans="1:64" x14ac:dyDescent="0.2">
      <c r="A45" s="81">
        <v>4</v>
      </c>
      <c r="B45" s="89" t="s">
        <v>182</v>
      </c>
      <c r="C45" s="162"/>
      <c r="D45" s="162"/>
      <c r="E45" s="162"/>
      <c r="F45" s="20">
        <v>5.2</v>
      </c>
      <c r="G45" s="20">
        <v>5.4</v>
      </c>
      <c r="H45" s="20">
        <v>5.8</v>
      </c>
      <c r="I45" s="20">
        <v>6</v>
      </c>
      <c r="J45" s="20">
        <v>5.7</v>
      </c>
      <c r="K45" s="20">
        <v>5.7</v>
      </c>
      <c r="L45" s="20">
        <v>6</v>
      </c>
      <c r="M45" s="20">
        <v>5</v>
      </c>
      <c r="N45" s="5">
        <f t="shared" si="15"/>
        <v>44.800000000000004</v>
      </c>
      <c r="O45" s="16"/>
      <c r="P45" s="16"/>
      <c r="Q45" s="9"/>
      <c r="R45" s="9"/>
      <c r="S45" s="9"/>
      <c r="T45" s="9"/>
      <c r="U45" s="9"/>
      <c r="V45" s="9"/>
      <c r="W45" s="22"/>
      <c r="X45" s="20">
        <v>5.5</v>
      </c>
      <c r="Y45" s="20">
        <v>6.5</v>
      </c>
      <c r="Z45" s="20">
        <v>5</v>
      </c>
      <c r="AA45" s="20">
        <v>6.5</v>
      </c>
      <c r="AB45" s="20">
        <v>5.5</v>
      </c>
      <c r="AC45" s="20">
        <v>5.5</v>
      </c>
      <c r="AD45" s="20">
        <v>7</v>
      </c>
      <c r="AE45" s="20">
        <v>5</v>
      </c>
      <c r="AF45" s="5">
        <f t="shared" si="16"/>
        <v>46.5</v>
      </c>
      <c r="AG45" s="16"/>
      <c r="AH45" s="16"/>
      <c r="AI45" s="9"/>
      <c r="AJ45" s="9"/>
      <c r="AK45" s="9"/>
      <c r="AL45" s="9"/>
      <c r="AM45" s="9"/>
      <c r="AN45" s="9"/>
      <c r="AO45" s="25"/>
      <c r="AP45" s="20"/>
      <c r="AQ45" s="20"/>
      <c r="AR45" s="20"/>
      <c r="AS45" s="20"/>
      <c r="AT45" s="20"/>
      <c r="AU45" s="20"/>
      <c r="AV45" s="20"/>
      <c r="AW45" s="20"/>
      <c r="AX45" s="5">
        <f t="shared" si="17"/>
        <v>0</v>
      </c>
      <c r="AY45" s="16"/>
      <c r="AZ45" s="16"/>
      <c r="BA45" s="9"/>
      <c r="BB45" s="9"/>
      <c r="BC45" s="9"/>
      <c r="BD45" s="9"/>
      <c r="BE45" s="9"/>
      <c r="BF45" s="9"/>
      <c r="BG45" s="22"/>
      <c r="BH45" s="9"/>
      <c r="BI45" s="9"/>
      <c r="BJ45" s="9"/>
      <c r="BK45" s="9"/>
      <c r="BL45" s="9"/>
    </row>
    <row r="46" spans="1:64" x14ac:dyDescent="0.2">
      <c r="A46" s="81">
        <v>5</v>
      </c>
      <c r="B46" s="89" t="s">
        <v>125</v>
      </c>
      <c r="C46" s="162"/>
      <c r="D46" s="162"/>
      <c r="E46" s="162"/>
      <c r="F46" s="20">
        <v>5.2</v>
      </c>
      <c r="G46" s="20">
        <v>5.4</v>
      </c>
      <c r="H46" s="20">
        <v>5.6</v>
      </c>
      <c r="I46" s="20">
        <v>6</v>
      </c>
      <c r="J46" s="20">
        <v>6</v>
      </c>
      <c r="K46" s="20">
        <v>6</v>
      </c>
      <c r="L46" s="20">
        <v>5.8</v>
      </c>
      <c r="M46" s="20">
        <v>5.2</v>
      </c>
      <c r="N46" s="5">
        <f t="shared" si="15"/>
        <v>45.2</v>
      </c>
      <c r="O46" s="16"/>
      <c r="P46" s="16"/>
      <c r="Q46" s="9"/>
      <c r="R46" s="9"/>
      <c r="S46" s="9"/>
      <c r="T46" s="9"/>
      <c r="U46" s="9"/>
      <c r="V46" s="9"/>
      <c r="W46" s="22"/>
      <c r="X46" s="20">
        <v>5</v>
      </c>
      <c r="Y46" s="20">
        <v>5.5</v>
      </c>
      <c r="Z46" s="20">
        <v>7</v>
      </c>
      <c r="AA46" s="20">
        <v>6</v>
      </c>
      <c r="AB46" s="20">
        <v>6</v>
      </c>
      <c r="AC46" s="20">
        <v>6.5</v>
      </c>
      <c r="AD46" s="20">
        <v>7</v>
      </c>
      <c r="AE46" s="20">
        <v>5.5</v>
      </c>
      <c r="AF46" s="5">
        <f t="shared" si="16"/>
        <v>48.5</v>
      </c>
      <c r="AG46" s="16"/>
      <c r="AH46" s="16"/>
      <c r="AI46" s="9"/>
      <c r="AJ46" s="9"/>
      <c r="AK46" s="9"/>
      <c r="AL46" s="9"/>
      <c r="AM46" s="9"/>
      <c r="AN46" s="9"/>
      <c r="AO46" s="25"/>
      <c r="AP46" s="20"/>
      <c r="AQ46" s="20"/>
      <c r="AR46" s="20"/>
      <c r="AS46" s="20"/>
      <c r="AT46" s="20"/>
      <c r="AU46" s="20"/>
      <c r="AV46" s="20"/>
      <c r="AW46" s="20"/>
      <c r="AX46" s="5">
        <f t="shared" si="17"/>
        <v>0</v>
      </c>
      <c r="AY46" s="16"/>
      <c r="AZ46" s="16"/>
      <c r="BA46" s="9"/>
      <c r="BB46" s="9"/>
      <c r="BC46" s="9"/>
      <c r="BD46" s="9"/>
      <c r="BE46" s="9"/>
      <c r="BF46" s="9"/>
      <c r="BG46" s="22"/>
      <c r="BH46" s="9"/>
      <c r="BI46" s="9"/>
      <c r="BJ46" s="9"/>
      <c r="BK46" s="9"/>
      <c r="BL46" s="9"/>
    </row>
    <row r="47" spans="1:64" x14ac:dyDescent="0.2">
      <c r="A47" s="81">
        <v>6</v>
      </c>
      <c r="B47" s="89" t="s">
        <v>181</v>
      </c>
      <c r="C47" s="162"/>
      <c r="D47" s="162"/>
      <c r="E47" s="162"/>
      <c r="F47" s="20">
        <v>5</v>
      </c>
      <c r="G47" s="20">
        <v>6</v>
      </c>
      <c r="H47" s="20">
        <v>7</v>
      </c>
      <c r="I47" s="20">
        <v>6.2</v>
      </c>
      <c r="J47" s="20">
        <v>6.2</v>
      </c>
      <c r="K47" s="20">
        <v>6.5</v>
      </c>
      <c r="L47" s="20">
        <v>6.5</v>
      </c>
      <c r="M47" s="20">
        <v>5.8</v>
      </c>
      <c r="N47" s="5">
        <f t="shared" si="15"/>
        <v>49.199999999999996</v>
      </c>
      <c r="O47" s="16"/>
      <c r="P47" s="16"/>
      <c r="Q47" s="9"/>
      <c r="R47" s="9"/>
      <c r="S47" s="9"/>
      <c r="T47" s="9"/>
      <c r="U47" s="9"/>
      <c r="V47" s="9"/>
      <c r="W47" s="22"/>
      <c r="X47" s="20">
        <v>6</v>
      </c>
      <c r="Y47" s="20">
        <v>6.5</v>
      </c>
      <c r="Z47" s="20">
        <v>6.5</v>
      </c>
      <c r="AA47" s="20">
        <v>5.5</v>
      </c>
      <c r="AB47" s="20">
        <v>8</v>
      </c>
      <c r="AC47" s="20">
        <v>8</v>
      </c>
      <c r="AD47" s="20">
        <v>7.5</v>
      </c>
      <c r="AE47" s="20">
        <v>9</v>
      </c>
      <c r="AF47" s="5">
        <f t="shared" si="16"/>
        <v>57</v>
      </c>
      <c r="AG47" s="16"/>
      <c r="AH47" s="16"/>
      <c r="AI47" s="9"/>
      <c r="AJ47" s="9"/>
      <c r="AK47" s="9"/>
      <c r="AL47" s="9"/>
      <c r="AM47" s="9"/>
      <c r="AN47" s="9"/>
      <c r="AO47" s="25"/>
      <c r="AP47" s="20"/>
      <c r="AQ47" s="20"/>
      <c r="AR47" s="20"/>
      <c r="AS47" s="20"/>
      <c r="AT47" s="20"/>
      <c r="AU47" s="20"/>
      <c r="AV47" s="20"/>
      <c r="AW47" s="20"/>
      <c r="AX47" s="5">
        <f t="shared" si="17"/>
        <v>0</v>
      </c>
      <c r="AY47" s="16"/>
      <c r="AZ47" s="16"/>
      <c r="BA47" s="9"/>
      <c r="BB47" s="9"/>
      <c r="BC47" s="9"/>
      <c r="BD47" s="9"/>
      <c r="BE47" s="9"/>
      <c r="BF47" s="9"/>
      <c r="BG47" s="22"/>
      <c r="BH47" s="9"/>
      <c r="BI47" s="9"/>
      <c r="BJ47" s="9"/>
      <c r="BK47" s="9"/>
      <c r="BL47" s="9"/>
    </row>
    <row r="48" spans="1:64" x14ac:dyDescent="0.2">
      <c r="A48" s="91" t="s">
        <v>26</v>
      </c>
      <c r="B48" s="81"/>
      <c r="C48" s="96"/>
      <c r="D48" s="96"/>
      <c r="E48" s="96"/>
      <c r="F48" s="9"/>
      <c r="G48" s="9"/>
      <c r="H48" s="9"/>
      <c r="I48" s="9"/>
      <c r="J48" s="9"/>
      <c r="K48" s="9"/>
      <c r="L48" s="9"/>
      <c r="M48" s="9"/>
      <c r="N48" s="6">
        <f>SUM(N42:N47)</f>
        <v>276.60000000000002</v>
      </c>
      <c r="O48" s="6">
        <f>(N48/6)/8</f>
        <v>5.7625000000000002</v>
      </c>
      <c r="P48" s="6">
        <f>O48</f>
        <v>5.7625000000000002</v>
      </c>
      <c r="Q48" s="9"/>
      <c r="R48" s="20">
        <v>4.8</v>
      </c>
      <c r="S48" s="20">
        <v>6.5</v>
      </c>
      <c r="T48" s="20">
        <v>4.2</v>
      </c>
      <c r="U48" s="6">
        <f>(R48*0.5)+(S48*0.25)+(T48*0.25)</f>
        <v>5.0750000000000002</v>
      </c>
      <c r="V48" s="6">
        <f>(P48+U48)/2</f>
        <v>5.4187500000000002</v>
      </c>
      <c r="W48" s="22"/>
      <c r="X48" s="9"/>
      <c r="Y48" s="9"/>
      <c r="Z48" s="9"/>
      <c r="AA48" s="9"/>
      <c r="AB48" s="9"/>
      <c r="AC48" s="9"/>
      <c r="AD48" s="9" t="s">
        <v>28</v>
      </c>
      <c r="AE48" s="9"/>
      <c r="AF48" s="6">
        <f>SUM(AF42:AF47)</f>
        <v>302</v>
      </c>
      <c r="AG48" s="6">
        <f>(AF48/6)/8</f>
        <v>6.291666666666667</v>
      </c>
      <c r="AH48" s="6">
        <f>AG48</f>
        <v>6.291666666666667</v>
      </c>
      <c r="AI48" s="9"/>
      <c r="AJ48" s="20">
        <v>4.2</v>
      </c>
      <c r="AK48" s="20">
        <v>6</v>
      </c>
      <c r="AL48" s="20">
        <v>5.8</v>
      </c>
      <c r="AM48" s="6">
        <f>(AJ48*0.5)+(AK48*0.25)+(AL48*0.25)</f>
        <v>5.05</v>
      </c>
      <c r="AN48" s="6">
        <f>(AH48+AM48)/2</f>
        <v>5.6708333333333334</v>
      </c>
      <c r="AO48" s="25"/>
      <c r="AP48" s="9"/>
      <c r="AQ48" s="9"/>
      <c r="AR48" s="9"/>
      <c r="AS48" s="9"/>
      <c r="AT48" s="9"/>
      <c r="AU48" s="9"/>
      <c r="AV48" s="9" t="s">
        <v>28</v>
      </c>
      <c r="AW48" s="9"/>
      <c r="AX48" s="6">
        <f>SUM(AX42:AX47)</f>
        <v>0</v>
      </c>
      <c r="AY48" s="6">
        <f>(AX48/6)/8</f>
        <v>0</v>
      </c>
      <c r="AZ48" s="6">
        <f>AY48</f>
        <v>0</v>
      </c>
      <c r="BA48" s="9"/>
      <c r="BB48" s="20"/>
      <c r="BC48" s="20"/>
      <c r="BD48" s="20"/>
      <c r="BE48" s="6">
        <f>(BB48*0.5)+(BC48*0.25)+(BD48*0.25)</f>
        <v>0</v>
      </c>
      <c r="BF48" s="6">
        <f>(AZ48+BE48)/2</f>
        <v>0</v>
      </c>
      <c r="BG48" s="27"/>
      <c r="BH48" s="6">
        <f>V48</f>
        <v>5.4187500000000002</v>
      </c>
      <c r="BI48" s="6">
        <f>AN48</f>
        <v>5.6708333333333334</v>
      </c>
      <c r="BJ48" s="6"/>
      <c r="BK48" s="6">
        <f>AVERAGE(BH48:BJ48)</f>
        <v>5.5447916666666668</v>
      </c>
      <c r="BL48">
        <v>6</v>
      </c>
    </row>
  </sheetData>
  <mergeCells count="28">
    <mergeCell ref="C21:C27"/>
    <mergeCell ref="D21:D27"/>
    <mergeCell ref="E21:E27"/>
    <mergeCell ref="D35:D41"/>
    <mergeCell ref="C35:C41"/>
    <mergeCell ref="C7:C12"/>
    <mergeCell ref="D7:D12"/>
    <mergeCell ref="E7:E12"/>
    <mergeCell ref="C14:C19"/>
    <mergeCell ref="D14:D19"/>
    <mergeCell ref="E14:E19"/>
    <mergeCell ref="C42:C47"/>
    <mergeCell ref="D42:D47"/>
    <mergeCell ref="E42:E47"/>
    <mergeCell ref="C28:C33"/>
    <mergeCell ref="D28:D33"/>
    <mergeCell ref="E28:E33"/>
    <mergeCell ref="E36:E40"/>
    <mergeCell ref="R3:U3"/>
    <mergeCell ref="F3:P3"/>
    <mergeCell ref="H1:M1"/>
    <mergeCell ref="BH3:BK3"/>
    <mergeCell ref="X3:AH3"/>
    <mergeCell ref="AJ3:AM3"/>
    <mergeCell ref="AP3:AZ3"/>
    <mergeCell ref="BB3:BE3"/>
    <mergeCell ref="Z1:AE1"/>
    <mergeCell ref="AS1:AW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5.5703125" customWidth="1"/>
    <col min="2" max="2" width="21.28515625" customWidth="1"/>
    <col min="3" max="3" width="17.5703125" customWidth="1"/>
    <col min="4" max="6" width="5.7109375" customWidth="1"/>
    <col min="7" max="7" width="6.7109375" customWidth="1"/>
    <col min="8" max="8" width="3.140625" customWidth="1"/>
    <col min="9" max="11" width="5.7109375" customWidth="1"/>
    <col min="12" max="12" width="6.7109375" customWidth="1"/>
    <col min="13" max="13" width="3.140625" customWidth="1"/>
    <col min="14" max="16" width="5.7109375" customWidth="1"/>
    <col min="17" max="17" width="6.7109375" customWidth="1"/>
    <col min="18" max="18" width="3.140625" customWidth="1"/>
    <col min="19" max="22" width="10.7109375" customWidth="1"/>
    <col min="23" max="23" width="11.42578125" customWidth="1"/>
  </cols>
  <sheetData>
    <row r="1" spans="1:23" x14ac:dyDescent="0.2">
      <c r="A1" t="s">
        <v>88</v>
      </c>
      <c r="D1" t="s">
        <v>15</v>
      </c>
      <c r="F1" s="172" t="s">
        <v>289</v>
      </c>
      <c r="G1" s="147"/>
      <c r="I1" s="12" t="s">
        <v>16</v>
      </c>
      <c r="J1" s="12"/>
      <c r="K1" s="169" t="s">
        <v>291</v>
      </c>
      <c r="L1" s="170"/>
      <c r="M1" s="18"/>
      <c r="N1" s="12" t="s">
        <v>17</v>
      </c>
      <c r="O1" s="12"/>
      <c r="P1" s="169" t="s">
        <v>293</v>
      </c>
      <c r="Q1" s="170"/>
      <c r="S1" s="7"/>
      <c r="T1" s="7"/>
      <c r="U1" s="7"/>
      <c r="W1" s="7">
        <f ca="1">NOW()</f>
        <v>42241.355208796296</v>
      </c>
    </row>
    <row r="2" spans="1:23" x14ac:dyDescent="0.2">
      <c r="A2" s="1" t="s">
        <v>89</v>
      </c>
      <c r="I2" s="12"/>
      <c r="J2" s="12"/>
      <c r="K2" s="12"/>
      <c r="L2" s="12"/>
      <c r="M2" s="18"/>
      <c r="N2" s="12"/>
      <c r="O2" s="12"/>
      <c r="P2" s="12"/>
      <c r="Q2" s="12"/>
      <c r="S2" s="8"/>
      <c r="T2" s="8"/>
      <c r="U2" s="8"/>
      <c r="W2" s="8">
        <f ca="1">NOW()</f>
        <v>42241.355208796296</v>
      </c>
    </row>
    <row r="3" spans="1:23" x14ac:dyDescent="0.2">
      <c r="A3" t="s">
        <v>48</v>
      </c>
      <c r="C3" t="s">
        <v>280</v>
      </c>
      <c r="D3" s="146" t="s">
        <v>12</v>
      </c>
      <c r="E3" s="146"/>
      <c r="F3" s="146"/>
      <c r="G3" s="2"/>
      <c r="I3" s="171" t="s">
        <v>12</v>
      </c>
      <c r="J3" s="171"/>
      <c r="K3" s="171"/>
      <c r="L3" s="19"/>
      <c r="M3" s="18"/>
      <c r="N3" s="171" t="s">
        <v>12</v>
      </c>
      <c r="O3" s="171"/>
      <c r="P3" s="171"/>
      <c r="Q3" s="12"/>
      <c r="S3" s="146" t="s">
        <v>32</v>
      </c>
      <c r="T3" s="147"/>
      <c r="U3" s="147"/>
      <c r="V3" s="147"/>
    </row>
    <row r="4" spans="1:23" x14ac:dyDescent="0.2">
      <c r="F4" s="2" t="s">
        <v>34</v>
      </c>
      <c r="G4" s="2" t="s">
        <v>31</v>
      </c>
      <c r="K4" s="38" t="s">
        <v>34</v>
      </c>
      <c r="L4" s="38" t="s">
        <v>31</v>
      </c>
      <c r="M4" s="19"/>
      <c r="P4" s="38" t="s">
        <v>34</v>
      </c>
      <c r="Q4" s="38" t="s">
        <v>31</v>
      </c>
      <c r="R4" s="2"/>
      <c r="S4" s="2"/>
      <c r="T4" s="2"/>
      <c r="U4" s="2"/>
      <c r="V4" s="2"/>
    </row>
    <row r="5" spans="1:23" s="2" customFormat="1" x14ac:dyDescent="0.2">
      <c r="A5" s="2" t="s">
        <v>0</v>
      </c>
      <c r="B5" s="2" t="s">
        <v>1</v>
      </c>
      <c r="C5" s="2" t="s">
        <v>4</v>
      </c>
      <c r="D5" s="38" t="s">
        <v>86</v>
      </c>
      <c r="E5" s="38" t="s">
        <v>49</v>
      </c>
      <c r="F5" s="2" t="s">
        <v>35</v>
      </c>
      <c r="G5" s="2" t="s">
        <v>14</v>
      </c>
      <c r="I5" s="38" t="s">
        <v>86</v>
      </c>
      <c r="J5" s="38" t="s">
        <v>49</v>
      </c>
      <c r="K5" s="38" t="s">
        <v>35</v>
      </c>
      <c r="L5" s="38" t="s">
        <v>14</v>
      </c>
      <c r="M5" s="19"/>
      <c r="N5" s="38" t="s">
        <v>86</v>
      </c>
      <c r="O5" s="38" t="s">
        <v>49</v>
      </c>
      <c r="P5" s="38" t="s">
        <v>35</v>
      </c>
      <c r="Q5" s="38" t="s">
        <v>14</v>
      </c>
      <c r="S5" s="2" t="s">
        <v>19</v>
      </c>
      <c r="T5" s="2" t="s">
        <v>20</v>
      </c>
      <c r="U5" s="2" t="s">
        <v>21</v>
      </c>
      <c r="V5" s="2" t="s">
        <v>33</v>
      </c>
      <c r="W5" s="2" t="s">
        <v>23</v>
      </c>
    </row>
    <row r="6" spans="1:23" x14ac:dyDescent="0.2">
      <c r="M6" s="18"/>
      <c r="R6" s="12"/>
    </row>
    <row r="7" spans="1:23" x14ac:dyDescent="0.2">
      <c r="A7" s="81">
        <v>1</v>
      </c>
      <c r="B7" s="81" t="s">
        <v>154</v>
      </c>
      <c r="C7" s="173" t="s">
        <v>284</v>
      </c>
      <c r="D7" s="10"/>
      <c r="E7" s="10"/>
      <c r="F7" s="10"/>
      <c r="G7" s="11"/>
      <c r="I7" s="10"/>
      <c r="J7" s="10"/>
      <c r="K7" s="10"/>
      <c r="L7" s="11"/>
      <c r="M7" s="14"/>
      <c r="N7" s="10"/>
      <c r="O7" s="10"/>
      <c r="P7" s="10"/>
      <c r="Q7" s="11"/>
      <c r="R7" s="13"/>
      <c r="S7" s="11"/>
      <c r="T7" s="11"/>
      <c r="U7" s="11"/>
      <c r="V7" s="11"/>
      <c r="W7" s="9"/>
    </row>
    <row r="8" spans="1:23" x14ac:dyDescent="0.2">
      <c r="A8" s="81">
        <v>2</v>
      </c>
      <c r="B8" s="81" t="s">
        <v>157</v>
      </c>
      <c r="C8" s="174"/>
      <c r="D8" s="9"/>
      <c r="E8" s="9"/>
      <c r="F8" s="9"/>
      <c r="G8" s="9"/>
      <c r="I8" s="9"/>
      <c r="J8" s="9"/>
      <c r="K8" s="9"/>
      <c r="L8" s="9"/>
      <c r="M8" s="97"/>
      <c r="N8" s="9"/>
      <c r="O8" s="9"/>
      <c r="P8" s="9"/>
      <c r="Q8" s="9"/>
      <c r="R8" s="12"/>
      <c r="S8" s="9"/>
      <c r="T8" s="9"/>
      <c r="U8" s="9"/>
      <c r="V8" s="9"/>
      <c r="W8" s="9"/>
    </row>
    <row r="9" spans="1:23" x14ac:dyDescent="0.2">
      <c r="A9" s="81">
        <v>3</v>
      </c>
      <c r="B9" s="81" t="s">
        <v>153</v>
      </c>
      <c r="C9" s="174"/>
      <c r="D9" s="9"/>
      <c r="E9" s="9"/>
      <c r="F9" s="9"/>
      <c r="G9" s="9"/>
      <c r="I9" s="9"/>
      <c r="J9" s="9"/>
      <c r="K9" s="9"/>
      <c r="L9" s="9"/>
      <c r="M9" s="97"/>
      <c r="N9" s="9"/>
      <c r="O9" s="9"/>
      <c r="P9" s="9"/>
      <c r="Q9" s="9"/>
      <c r="R9" s="12"/>
      <c r="S9" s="9"/>
      <c r="T9" s="9"/>
      <c r="U9" s="9"/>
      <c r="V9" s="9"/>
      <c r="W9" s="9"/>
    </row>
    <row r="10" spans="1:23" x14ac:dyDescent="0.2">
      <c r="A10" s="81">
        <v>4</v>
      </c>
      <c r="B10" s="81" t="s">
        <v>152</v>
      </c>
      <c r="C10" s="174"/>
      <c r="D10" s="9"/>
      <c r="E10" s="9"/>
      <c r="F10" s="9"/>
      <c r="G10" s="9"/>
      <c r="I10" s="9"/>
      <c r="J10" s="9"/>
      <c r="K10" s="9"/>
      <c r="L10" s="9"/>
      <c r="M10" s="97"/>
      <c r="N10" s="9"/>
      <c r="O10" s="9"/>
      <c r="P10" s="9"/>
      <c r="Q10" s="9"/>
      <c r="R10" s="12"/>
      <c r="S10" s="9"/>
      <c r="T10" s="9"/>
      <c r="U10" s="9"/>
      <c r="V10" s="9"/>
      <c r="W10" s="9"/>
    </row>
    <row r="11" spans="1:23" x14ac:dyDescent="0.2">
      <c r="A11" s="81">
        <v>5</v>
      </c>
      <c r="B11" s="81" t="s">
        <v>150</v>
      </c>
      <c r="C11" s="174"/>
      <c r="D11" s="9"/>
      <c r="E11" s="9"/>
      <c r="F11" s="9"/>
      <c r="G11" s="9"/>
      <c r="I11" s="9"/>
      <c r="J11" s="9"/>
      <c r="K11" s="9"/>
      <c r="L11" s="9"/>
      <c r="M11" s="97"/>
      <c r="N11" s="9"/>
      <c r="O11" s="9"/>
      <c r="P11" s="9"/>
      <c r="Q11" s="9"/>
      <c r="R11" s="12"/>
      <c r="S11" s="9"/>
      <c r="T11" s="9"/>
      <c r="U11" s="9"/>
      <c r="V11" s="9"/>
      <c r="W11" s="9"/>
    </row>
    <row r="12" spans="1:23" x14ac:dyDescent="0.2">
      <c r="A12" s="81">
        <v>6</v>
      </c>
      <c r="B12" s="81" t="s">
        <v>113</v>
      </c>
      <c r="C12" s="174"/>
      <c r="D12" s="9"/>
      <c r="E12" s="9"/>
      <c r="F12" s="9"/>
      <c r="G12" s="9"/>
      <c r="I12" s="9"/>
      <c r="J12" s="9"/>
      <c r="K12" s="9"/>
      <c r="L12" s="9"/>
      <c r="M12" s="97"/>
      <c r="N12" s="9"/>
      <c r="O12" s="9"/>
      <c r="P12" s="9"/>
      <c r="Q12" s="9"/>
      <c r="R12" s="12"/>
      <c r="S12" s="9"/>
      <c r="T12" s="9"/>
      <c r="U12" s="9"/>
      <c r="V12" s="9"/>
      <c r="W12" s="9"/>
    </row>
    <row r="13" spans="1:23" x14ac:dyDescent="0.2">
      <c r="A13" s="91" t="s">
        <v>26</v>
      </c>
      <c r="B13" s="81"/>
      <c r="C13" s="96"/>
      <c r="D13" s="20">
        <v>8.5</v>
      </c>
      <c r="E13" s="20">
        <v>8.5</v>
      </c>
      <c r="F13" s="20">
        <v>10</v>
      </c>
      <c r="G13" s="6">
        <f>(D13*0.5)+(E13*0.25)+(F13*0.25)</f>
        <v>8.875</v>
      </c>
      <c r="I13" s="20">
        <v>6.8</v>
      </c>
      <c r="J13" s="20">
        <v>7.5</v>
      </c>
      <c r="K13" s="20">
        <v>7.5</v>
      </c>
      <c r="L13" s="6">
        <f>(I13*0.5)+(J13*0.25)+(K13*0.25)</f>
        <v>7.15</v>
      </c>
      <c r="M13" s="97"/>
      <c r="N13" s="20">
        <v>7</v>
      </c>
      <c r="O13" s="20">
        <v>6.4</v>
      </c>
      <c r="P13" s="20">
        <v>7.8</v>
      </c>
      <c r="Q13" s="6">
        <f>(N13*0.5)+(O13*0.25)+(P13*0.25)</f>
        <v>7.05</v>
      </c>
      <c r="R13" s="6"/>
      <c r="S13" s="135">
        <f>G13</f>
        <v>8.875</v>
      </c>
      <c r="T13" s="135">
        <f>L13</f>
        <v>7.15</v>
      </c>
      <c r="U13" s="135">
        <f>Q13</f>
        <v>7.05</v>
      </c>
      <c r="V13" s="135">
        <f>AVERAGE(S13:U13)</f>
        <v>7.6916666666666664</v>
      </c>
      <c r="W13" s="136">
        <v>1</v>
      </c>
    </row>
    <row r="14" spans="1:23" x14ac:dyDescent="0.2">
      <c r="A14" s="81">
        <v>1</v>
      </c>
      <c r="B14" s="83" t="s">
        <v>276</v>
      </c>
      <c r="C14" s="163" t="s">
        <v>277</v>
      </c>
      <c r="D14" s="10"/>
      <c r="E14" s="10"/>
      <c r="F14" s="10"/>
      <c r="G14" s="11"/>
      <c r="I14" s="10"/>
      <c r="J14" s="10"/>
      <c r="K14" s="10"/>
      <c r="L14" s="11"/>
      <c r="M14" s="14"/>
      <c r="N14" s="10"/>
      <c r="O14" s="10"/>
      <c r="P14" s="10"/>
      <c r="Q14" s="11"/>
      <c r="R14" s="13"/>
      <c r="S14" s="11"/>
      <c r="T14" s="11"/>
      <c r="U14" s="11"/>
      <c r="V14" s="11"/>
      <c r="W14" s="9"/>
    </row>
    <row r="15" spans="1:23" x14ac:dyDescent="0.2">
      <c r="A15" s="81">
        <v>2</v>
      </c>
      <c r="B15" s="83" t="s">
        <v>261</v>
      </c>
      <c r="C15" s="162"/>
      <c r="D15" s="9"/>
      <c r="E15" s="9"/>
      <c r="F15" s="9"/>
      <c r="G15" s="9"/>
      <c r="I15" s="9"/>
      <c r="J15" s="9"/>
      <c r="K15" s="9"/>
      <c r="L15" s="9"/>
      <c r="M15" s="97"/>
      <c r="N15" s="9"/>
      <c r="O15" s="9"/>
      <c r="P15" s="9"/>
      <c r="Q15" s="9"/>
      <c r="R15" s="12"/>
      <c r="S15" s="9"/>
      <c r="T15" s="9"/>
      <c r="U15" s="9"/>
      <c r="V15" s="9"/>
      <c r="W15" s="9"/>
    </row>
    <row r="16" spans="1:23" x14ac:dyDescent="0.2">
      <c r="A16" s="81">
        <v>3</v>
      </c>
      <c r="B16" s="83" t="s">
        <v>184</v>
      </c>
      <c r="C16" s="162"/>
      <c r="D16" s="9"/>
      <c r="E16" s="9"/>
      <c r="F16" s="9"/>
      <c r="G16" s="9"/>
      <c r="I16" s="9"/>
      <c r="J16" s="9"/>
      <c r="K16" s="9"/>
      <c r="L16" s="9"/>
      <c r="M16" s="97"/>
      <c r="N16" s="9"/>
      <c r="O16" s="9"/>
      <c r="P16" s="9"/>
      <c r="Q16" s="9"/>
      <c r="R16" s="12"/>
      <c r="S16" s="9"/>
      <c r="T16" s="9"/>
      <c r="U16" s="9"/>
      <c r="V16" s="9"/>
      <c r="W16" s="9"/>
    </row>
    <row r="17" spans="1:23" x14ac:dyDescent="0.2">
      <c r="A17" s="81">
        <v>4</v>
      </c>
      <c r="B17" s="89" t="s">
        <v>182</v>
      </c>
      <c r="C17" s="162"/>
      <c r="D17" s="9"/>
      <c r="E17" s="9"/>
      <c r="F17" s="9"/>
      <c r="G17" s="9"/>
      <c r="I17" s="9"/>
      <c r="J17" s="9"/>
      <c r="K17" s="9"/>
      <c r="L17" s="9"/>
      <c r="M17" s="97"/>
      <c r="N17" s="9"/>
      <c r="O17" s="9"/>
      <c r="P17" s="9"/>
      <c r="Q17" s="9"/>
      <c r="R17" s="12"/>
      <c r="S17" s="9"/>
      <c r="T17" s="9"/>
      <c r="U17" s="9"/>
      <c r="V17" s="9"/>
      <c r="W17" s="9"/>
    </row>
    <row r="18" spans="1:23" x14ac:dyDescent="0.2">
      <c r="A18" s="81">
        <v>5</v>
      </c>
      <c r="B18" s="89" t="s">
        <v>125</v>
      </c>
      <c r="C18" s="162"/>
      <c r="D18" s="9"/>
      <c r="E18" s="9"/>
      <c r="F18" s="9"/>
      <c r="G18" s="9"/>
      <c r="I18" s="9"/>
      <c r="J18" s="9"/>
      <c r="K18" s="9"/>
      <c r="L18" s="9"/>
      <c r="M18" s="97"/>
      <c r="N18" s="9"/>
      <c r="O18" s="9"/>
      <c r="P18" s="9"/>
      <c r="Q18" s="9"/>
      <c r="R18" s="12"/>
      <c r="S18" s="9"/>
      <c r="T18" s="9"/>
      <c r="U18" s="9"/>
      <c r="V18" s="9"/>
      <c r="W18" s="9"/>
    </row>
    <row r="19" spans="1:23" x14ac:dyDescent="0.2">
      <c r="A19" s="81">
        <v>6</v>
      </c>
      <c r="B19" s="89" t="s">
        <v>181</v>
      </c>
      <c r="C19" s="162"/>
      <c r="D19" s="9"/>
      <c r="E19" s="9"/>
      <c r="F19" s="9"/>
      <c r="G19" s="9"/>
      <c r="I19" s="9"/>
      <c r="J19" s="9"/>
      <c r="K19" s="9"/>
      <c r="L19" s="9"/>
      <c r="M19" s="97"/>
      <c r="N19" s="9"/>
      <c r="O19" s="9"/>
      <c r="P19" s="9"/>
      <c r="Q19" s="9"/>
      <c r="R19" s="12"/>
      <c r="S19" s="9"/>
      <c r="T19" s="9"/>
      <c r="U19" s="9"/>
      <c r="V19" s="9"/>
      <c r="W19" s="9"/>
    </row>
    <row r="20" spans="1:23" x14ac:dyDescent="0.2">
      <c r="A20" s="91" t="s">
        <v>26</v>
      </c>
      <c r="B20" s="81"/>
      <c r="C20" s="81"/>
      <c r="D20" s="20">
        <v>6.7</v>
      </c>
      <c r="E20" s="20">
        <v>6.7</v>
      </c>
      <c r="F20" s="20">
        <v>8.5</v>
      </c>
      <c r="G20" s="6">
        <f>(D20*0.5)+(E20*0.25)+(F20*0.25)</f>
        <v>7.15</v>
      </c>
      <c r="I20" s="20">
        <v>6.8</v>
      </c>
      <c r="J20" s="20">
        <v>8</v>
      </c>
      <c r="K20" s="20">
        <v>7.9</v>
      </c>
      <c r="L20" s="6">
        <f>(I20*0.5)+(J20*0.25)+(K20*0.25)</f>
        <v>7.375</v>
      </c>
      <c r="M20" s="97"/>
      <c r="N20" s="20">
        <v>6.2</v>
      </c>
      <c r="O20" s="20">
        <v>8.1</v>
      </c>
      <c r="P20" s="20">
        <v>8.5</v>
      </c>
      <c r="Q20" s="6">
        <f>(N20*0.5)+(O20*0.25)+(P20*0.25)</f>
        <v>7.25</v>
      </c>
      <c r="R20" s="6"/>
      <c r="S20" s="135">
        <f>G20</f>
        <v>7.15</v>
      </c>
      <c r="T20" s="135">
        <f>L20</f>
        <v>7.375</v>
      </c>
      <c r="U20" s="135">
        <f>Q20</f>
        <v>7.25</v>
      </c>
      <c r="V20" s="135">
        <f>AVERAGE(S20:U20)</f>
        <v>7.2583333333333329</v>
      </c>
      <c r="W20" s="136">
        <v>2</v>
      </c>
    </row>
    <row r="21" spans="1:23" x14ac:dyDescent="0.2">
      <c r="A21" s="81">
        <v>1</v>
      </c>
      <c r="B21" s="81" t="s">
        <v>156</v>
      </c>
      <c r="C21" s="173" t="s">
        <v>283</v>
      </c>
      <c r="D21" s="10"/>
      <c r="E21" s="10"/>
      <c r="F21" s="10"/>
      <c r="G21" s="11"/>
      <c r="I21" s="10"/>
      <c r="J21" s="10"/>
      <c r="K21" s="10"/>
      <c r="L21" s="11"/>
      <c r="M21" s="14"/>
      <c r="N21" s="10"/>
      <c r="O21" s="10"/>
      <c r="P21" s="10"/>
      <c r="Q21" s="11"/>
      <c r="R21" s="13"/>
      <c r="S21" s="11"/>
      <c r="T21" s="11"/>
      <c r="U21" s="11"/>
      <c r="V21" s="11"/>
      <c r="W21" s="9"/>
    </row>
    <row r="22" spans="1:23" x14ac:dyDescent="0.2">
      <c r="A22" s="81">
        <v>2</v>
      </c>
      <c r="B22" s="81" t="s">
        <v>114</v>
      </c>
      <c r="C22" s="174"/>
      <c r="D22" s="9"/>
      <c r="E22" s="9"/>
      <c r="F22" s="9"/>
      <c r="G22" s="9"/>
      <c r="I22" s="9"/>
      <c r="J22" s="9"/>
      <c r="K22" s="9"/>
      <c r="L22" s="9"/>
      <c r="M22" s="97"/>
      <c r="N22" s="9"/>
      <c r="O22" s="9"/>
      <c r="P22" s="9"/>
      <c r="Q22" s="9"/>
      <c r="R22" s="12"/>
      <c r="S22" s="9"/>
      <c r="T22" s="9"/>
      <c r="U22" s="9"/>
      <c r="V22" s="9"/>
      <c r="W22" s="9"/>
    </row>
    <row r="23" spans="1:23" x14ac:dyDescent="0.2">
      <c r="A23" s="81">
        <v>3</v>
      </c>
      <c r="B23" s="81" t="s">
        <v>115</v>
      </c>
      <c r="C23" s="174"/>
      <c r="D23" s="9"/>
      <c r="E23" s="9"/>
      <c r="F23" s="9"/>
      <c r="G23" s="9"/>
      <c r="I23" s="9"/>
      <c r="J23" s="9"/>
      <c r="K23" s="9"/>
      <c r="L23" s="9"/>
      <c r="M23" s="97"/>
      <c r="N23" s="9"/>
      <c r="O23" s="9"/>
      <c r="P23" s="9"/>
      <c r="Q23" s="9"/>
      <c r="R23" s="12"/>
      <c r="S23" s="9"/>
      <c r="T23" s="9"/>
      <c r="U23" s="9"/>
      <c r="V23" s="9"/>
      <c r="W23" s="9"/>
    </row>
    <row r="24" spans="1:23" x14ac:dyDescent="0.2">
      <c r="A24" s="81">
        <v>4</v>
      </c>
      <c r="B24" s="83" t="s">
        <v>267</v>
      </c>
      <c r="C24" s="174"/>
      <c r="D24" s="9"/>
      <c r="E24" s="9"/>
      <c r="F24" s="9"/>
      <c r="G24" s="9"/>
      <c r="I24" s="9"/>
      <c r="J24" s="9"/>
      <c r="K24" s="9"/>
      <c r="L24" s="9"/>
      <c r="M24" s="97"/>
      <c r="N24" s="9"/>
      <c r="O24" s="9"/>
      <c r="P24" s="9"/>
      <c r="Q24" s="9"/>
      <c r="R24" s="12"/>
      <c r="S24" s="9"/>
      <c r="T24" s="9"/>
      <c r="U24" s="9"/>
      <c r="V24" s="9"/>
      <c r="W24" s="9"/>
    </row>
    <row r="25" spans="1:23" x14ac:dyDescent="0.2">
      <c r="A25" s="81">
        <v>5</v>
      </c>
      <c r="B25" s="81" t="s">
        <v>151</v>
      </c>
      <c r="C25" s="174"/>
      <c r="D25" s="9"/>
      <c r="E25" s="9"/>
      <c r="F25" s="9"/>
      <c r="G25" s="9"/>
      <c r="I25" s="9"/>
      <c r="J25" s="9"/>
      <c r="K25" s="9"/>
      <c r="L25" s="9"/>
      <c r="M25" s="97"/>
      <c r="N25" s="9"/>
      <c r="O25" s="9"/>
      <c r="P25" s="9"/>
      <c r="Q25" s="9"/>
      <c r="R25" s="12"/>
      <c r="S25" s="9"/>
      <c r="T25" s="9"/>
      <c r="U25" s="9"/>
      <c r="V25" s="9"/>
      <c r="W25" s="9"/>
    </row>
    <row r="26" spans="1:23" x14ac:dyDescent="0.2">
      <c r="A26" s="81">
        <v>6</v>
      </c>
      <c r="B26" s="81" t="s">
        <v>112</v>
      </c>
      <c r="C26" s="174"/>
      <c r="D26" s="9"/>
      <c r="E26" s="9"/>
      <c r="F26" s="9"/>
      <c r="G26" s="9"/>
      <c r="I26" s="9"/>
      <c r="J26" s="9"/>
      <c r="K26" s="9"/>
      <c r="L26" s="9"/>
      <c r="M26" s="97"/>
      <c r="N26" s="9"/>
      <c r="O26" s="9"/>
      <c r="P26" s="9"/>
      <c r="Q26" s="9"/>
      <c r="R26" s="12"/>
      <c r="S26" s="9"/>
      <c r="T26" s="9"/>
      <c r="U26" s="9"/>
      <c r="V26" s="9"/>
      <c r="W26" s="9"/>
    </row>
    <row r="27" spans="1:23" x14ac:dyDescent="0.2">
      <c r="A27" s="91" t="s">
        <v>26</v>
      </c>
      <c r="B27" s="81"/>
      <c r="C27" s="81"/>
      <c r="D27" s="20">
        <v>7.5</v>
      </c>
      <c r="E27" s="20">
        <v>7</v>
      </c>
      <c r="F27" s="20">
        <v>8</v>
      </c>
      <c r="G27" s="6">
        <f>(D27*0.5)+(E27*0.25)+(F27*0.25)</f>
        <v>7.5</v>
      </c>
      <c r="I27" s="20">
        <v>6.5</v>
      </c>
      <c r="J27" s="20">
        <v>7.8</v>
      </c>
      <c r="K27" s="20">
        <v>6.9</v>
      </c>
      <c r="L27" s="6">
        <f>(I27*0.5)+(J27*0.25)+(K27*0.25)</f>
        <v>6.9250000000000007</v>
      </c>
      <c r="M27" s="97"/>
      <c r="N27" s="20">
        <v>6.2</v>
      </c>
      <c r="O27" s="20">
        <v>7.6</v>
      </c>
      <c r="P27" s="20">
        <v>8</v>
      </c>
      <c r="Q27" s="6">
        <f>(N27*0.5)+(O27*0.25)+(P27*0.25)</f>
        <v>7</v>
      </c>
      <c r="R27" s="6"/>
      <c r="S27" s="135">
        <f>G27</f>
        <v>7.5</v>
      </c>
      <c r="T27" s="135">
        <f>L27</f>
        <v>6.9250000000000007</v>
      </c>
      <c r="U27" s="135">
        <f>Q27</f>
        <v>7</v>
      </c>
      <c r="V27" s="135">
        <f>AVERAGE(S27:U27)</f>
        <v>7.1416666666666666</v>
      </c>
      <c r="W27" s="136">
        <v>3</v>
      </c>
    </row>
    <row r="28" spans="1:23" x14ac:dyDescent="0.2">
      <c r="A28" s="81">
        <v>1</v>
      </c>
      <c r="B28" s="81" t="s">
        <v>285</v>
      </c>
      <c r="C28" s="162" t="s">
        <v>212</v>
      </c>
      <c r="D28" s="10"/>
      <c r="E28" s="10"/>
      <c r="F28" s="10"/>
      <c r="G28" s="11"/>
      <c r="I28" s="10"/>
      <c r="J28" s="10"/>
      <c r="K28" s="10"/>
      <c r="L28" s="11"/>
      <c r="M28" s="14"/>
      <c r="N28" s="10"/>
      <c r="O28" s="10"/>
      <c r="P28" s="10"/>
      <c r="Q28" s="11"/>
      <c r="R28" s="13"/>
      <c r="S28" s="11"/>
      <c r="T28" s="11"/>
      <c r="U28" s="11"/>
      <c r="V28" s="11"/>
      <c r="W28" s="9"/>
    </row>
    <row r="29" spans="1:23" x14ac:dyDescent="0.2">
      <c r="A29" s="81">
        <v>2</v>
      </c>
      <c r="B29" s="81" t="s">
        <v>161</v>
      </c>
      <c r="C29" s="162"/>
      <c r="D29" s="9"/>
      <c r="E29" s="9"/>
      <c r="F29" s="9"/>
      <c r="G29" s="9"/>
      <c r="I29" s="9"/>
      <c r="J29" s="9"/>
      <c r="K29" s="9"/>
      <c r="L29" s="9"/>
      <c r="M29" s="97"/>
      <c r="N29" s="9"/>
      <c r="O29" s="9"/>
      <c r="P29" s="9"/>
      <c r="Q29" s="9"/>
      <c r="R29" s="12"/>
      <c r="S29" s="9"/>
      <c r="T29" s="9"/>
      <c r="U29" s="9"/>
      <c r="V29" s="9"/>
      <c r="W29" s="9"/>
    </row>
    <row r="30" spans="1:23" x14ac:dyDescent="0.2">
      <c r="A30" s="81">
        <v>3</v>
      </c>
      <c r="B30" s="81" t="s">
        <v>164</v>
      </c>
      <c r="C30" s="162"/>
      <c r="D30" s="9"/>
      <c r="E30" s="9"/>
      <c r="F30" s="9"/>
      <c r="G30" s="9"/>
      <c r="I30" s="9"/>
      <c r="J30" s="9"/>
      <c r="K30" s="9"/>
      <c r="L30" s="9"/>
      <c r="M30" s="97"/>
      <c r="N30" s="9"/>
      <c r="O30" s="9"/>
      <c r="P30" s="9"/>
      <c r="Q30" s="9"/>
      <c r="R30" s="12"/>
      <c r="S30" s="9"/>
      <c r="T30" s="9"/>
      <c r="U30" s="9"/>
      <c r="V30" s="9"/>
      <c r="W30" s="9"/>
    </row>
    <row r="31" spans="1:23" x14ac:dyDescent="0.2">
      <c r="A31" s="81">
        <v>4</v>
      </c>
      <c r="B31" s="81" t="s">
        <v>119</v>
      </c>
      <c r="C31" s="162"/>
      <c r="D31" s="9"/>
      <c r="E31" s="9"/>
      <c r="F31" s="9"/>
      <c r="G31" s="9"/>
      <c r="I31" s="9"/>
      <c r="J31" s="9"/>
      <c r="K31" s="9"/>
      <c r="L31" s="9"/>
      <c r="M31" s="97"/>
      <c r="N31" s="9"/>
      <c r="O31" s="9"/>
      <c r="P31" s="9"/>
      <c r="Q31" s="9"/>
      <c r="R31" s="12"/>
      <c r="S31" s="9"/>
      <c r="T31" s="9"/>
      <c r="U31" s="9"/>
      <c r="V31" s="9"/>
      <c r="W31" s="9"/>
    </row>
    <row r="32" spans="1:23" x14ac:dyDescent="0.2">
      <c r="A32" s="81">
        <v>5</v>
      </c>
      <c r="B32" s="81" t="s">
        <v>117</v>
      </c>
      <c r="C32" s="162"/>
      <c r="D32" s="9"/>
      <c r="E32" s="9"/>
      <c r="F32" s="9"/>
      <c r="G32" s="9"/>
      <c r="I32" s="9"/>
      <c r="J32" s="9"/>
      <c r="K32" s="9"/>
      <c r="L32" s="9"/>
      <c r="M32" s="97"/>
      <c r="N32" s="9"/>
      <c r="O32" s="9"/>
      <c r="P32" s="9"/>
      <c r="Q32" s="9"/>
      <c r="R32" s="12"/>
      <c r="S32" s="9"/>
      <c r="T32" s="9"/>
      <c r="U32" s="9"/>
      <c r="V32" s="9"/>
      <c r="W32" s="9"/>
    </row>
    <row r="33" spans="1:23" x14ac:dyDescent="0.2">
      <c r="A33" s="81">
        <v>6</v>
      </c>
      <c r="B33" s="88" t="s">
        <v>286</v>
      </c>
      <c r="C33" s="162"/>
      <c r="D33" s="9"/>
      <c r="E33" s="9"/>
      <c r="F33" s="9"/>
      <c r="G33" s="9"/>
      <c r="I33" s="9"/>
      <c r="J33" s="9"/>
      <c r="K33" s="9"/>
      <c r="L33" s="9"/>
      <c r="M33" s="97"/>
      <c r="N33" s="9"/>
      <c r="O33" s="9"/>
      <c r="P33" s="9"/>
      <c r="Q33" s="9"/>
      <c r="R33" s="12"/>
      <c r="S33" s="9"/>
      <c r="T33" s="9"/>
      <c r="U33" s="9"/>
      <c r="V33" s="9"/>
      <c r="W33" s="9"/>
    </row>
    <row r="34" spans="1:23" x14ac:dyDescent="0.2">
      <c r="A34" s="91" t="s">
        <v>26</v>
      </c>
      <c r="B34" s="81"/>
      <c r="C34" s="96"/>
      <c r="D34" s="20">
        <v>7.5</v>
      </c>
      <c r="E34" s="20">
        <v>6.7</v>
      </c>
      <c r="F34" s="20">
        <v>8</v>
      </c>
      <c r="G34" s="6">
        <f>(D34*0.5)+(E34*0.25)+(F34*0.25)</f>
        <v>7.4249999999999998</v>
      </c>
      <c r="I34" s="20">
        <v>6.2</v>
      </c>
      <c r="J34" s="20">
        <v>7.4</v>
      </c>
      <c r="K34" s="20">
        <v>7.2</v>
      </c>
      <c r="L34" s="6">
        <f>(I34*0.5)+(J34*0.25)+(K34*0.25)</f>
        <v>6.75</v>
      </c>
      <c r="M34" s="97"/>
      <c r="N34" s="20">
        <v>5.6</v>
      </c>
      <c r="O34" s="20">
        <v>5.9</v>
      </c>
      <c r="P34" s="20">
        <v>7.5</v>
      </c>
      <c r="Q34" s="6">
        <f>(N34*0.5)+(O34*0.25)+(P34*0.25)</f>
        <v>6.15</v>
      </c>
      <c r="R34" s="6"/>
      <c r="S34" s="135">
        <f>G34</f>
        <v>7.4249999999999998</v>
      </c>
      <c r="T34" s="135">
        <f>L34</f>
        <v>6.75</v>
      </c>
      <c r="U34" s="135">
        <f>Q34</f>
        <v>6.15</v>
      </c>
      <c r="V34" s="135">
        <f>AVERAGE(S34:U34)</f>
        <v>6.7750000000000012</v>
      </c>
      <c r="W34" s="136">
        <v>4</v>
      </c>
    </row>
    <row r="35" spans="1:23" x14ac:dyDescent="0.2">
      <c r="A35" s="81">
        <v>1</v>
      </c>
      <c r="B35" s="81" t="s">
        <v>147</v>
      </c>
      <c r="C35" s="162" t="s">
        <v>282</v>
      </c>
      <c r="D35" s="10"/>
      <c r="E35" s="10"/>
      <c r="F35" s="10"/>
      <c r="G35" s="11"/>
      <c r="I35" s="10"/>
      <c r="J35" s="10"/>
      <c r="K35" s="10"/>
      <c r="L35" s="11"/>
      <c r="M35" s="14"/>
      <c r="N35" s="10"/>
      <c r="O35" s="10"/>
      <c r="P35" s="10"/>
      <c r="Q35" s="11"/>
      <c r="R35" s="13"/>
      <c r="S35" s="11"/>
      <c r="T35" s="11"/>
      <c r="U35" s="11"/>
      <c r="V35" s="11"/>
      <c r="W35" s="9"/>
    </row>
    <row r="36" spans="1:23" x14ac:dyDescent="0.2">
      <c r="A36" s="81">
        <v>2</v>
      </c>
      <c r="B36" s="81" t="s">
        <v>145</v>
      </c>
      <c r="C36" s="162"/>
      <c r="D36" s="9"/>
      <c r="E36" s="9"/>
      <c r="F36" s="9"/>
      <c r="G36" s="9"/>
      <c r="I36" s="9"/>
      <c r="J36" s="9"/>
      <c r="K36" s="9"/>
      <c r="L36" s="9"/>
      <c r="M36" s="97"/>
      <c r="N36" s="9"/>
      <c r="O36" s="9"/>
      <c r="P36" s="9"/>
      <c r="Q36" s="9"/>
      <c r="R36" s="12"/>
      <c r="S36" s="9"/>
      <c r="T36" s="9"/>
      <c r="U36" s="9"/>
      <c r="V36" s="9"/>
      <c r="W36" s="9"/>
    </row>
    <row r="37" spans="1:23" x14ac:dyDescent="0.2">
      <c r="A37" s="81">
        <v>3</v>
      </c>
      <c r="B37" s="81" t="s">
        <v>106</v>
      </c>
      <c r="C37" s="162"/>
      <c r="D37" s="9"/>
      <c r="E37" s="9"/>
      <c r="F37" s="9"/>
      <c r="G37" s="9"/>
      <c r="I37" s="9"/>
      <c r="J37" s="9"/>
      <c r="K37" s="9"/>
      <c r="L37" s="9"/>
      <c r="M37" s="97"/>
      <c r="N37" s="9"/>
      <c r="O37" s="9"/>
      <c r="P37" s="9"/>
      <c r="Q37" s="9"/>
      <c r="R37" s="12"/>
      <c r="S37" s="9"/>
      <c r="T37" s="9"/>
      <c r="U37" s="9"/>
      <c r="V37" s="9"/>
      <c r="W37" s="9"/>
    </row>
    <row r="38" spans="1:23" x14ac:dyDescent="0.2">
      <c r="A38" s="81">
        <v>4</v>
      </c>
      <c r="B38" s="81" t="s">
        <v>107</v>
      </c>
      <c r="C38" s="162"/>
      <c r="D38" s="9"/>
      <c r="E38" s="9"/>
      <c r="F38" s="9"/>
      <c r="G38" s="9"/>
      <c r="I38" s="9"/>
      <c r="J38" s="9"/>
      <c r="K38" s="9"/>
      <c r="L38" s="9"/>
      <c r="M38" s="97"/>
      <c r="N38" s="9"/>
      <c r="O38" s="9"/>
      <c r="P38" s="9"/>
      <c r="Q38" s="9"/>
      <c r="R38" s="12"/>
      <c r="S38" s="9"/>
      <c r="T38" s="9"/>
      <c r="U38" s="9"/>
      <c r="V38" s="9"/>
      <c r="W38" s="9"/>
    </row>
    <row r="39" spans="1:23" x14ac:dyDescent="0.2">
      <c r="A39" s="81">
        <v>5</v>
      </c>
      <c r="B39" s="81" t="s">
        <v>105</v>
      </c>
      <c r="C39" s="162"/>
      <c r="D39" s="9"/>
      <c r="E39" s="9"/>
      <c r="F39" s="9"/>
      <c r="G39" s="9"/>
      <c r="I39" s="9"/>
      <c r="J39" s="9"/>
      <c r="K39" s="9"/>
      <c r="L39" s="9"/>
      <c r="M39" s="97"/>
      <c r="N39" s="9"/>
      <c r="O39" s="9"/>
      <c r="P39" s="9"/>
      <c r="Q39" s="9"/>
      <c r="R39" s="12"/>
      <c r="S39" s="9"/>
      <c r="T39" s="9"/>
      <c r="U39" s="9"/>
      <c r="V39" s="9"/>
      <c r="W39" s="9"/>
    </row>
    <row r="40" spans="1:23" ht="12.75" customHeight="1" x14ac:dyDescent="0.2">
      <c r="A40" s="81">
        <v>6</v>
      </c>
      <c r="B40" s="81" t="s">
        <v>146</v>
      </c>
      <c r="C40" s="162"/>
      <c r="D40" s="9"/>
      <c r="E40" s="9"/>
      <c r="F40" s="9"/>
      <c r="G40" s="9"/>
      <c r="I40" s="9"/>
      <c r="J40" s="9"/>
      <c r="K40" s="9"/>
      <c r="L40" s="9"/>
      <c r="M40" s="97"/>
      <c r="N40" s="9"/>
      <c r="O40" s="9"/>
      <c r="P40" s="9"/>
      <c r="Q40" s="9"/>
      <c r="R40" s="12"/>
      <c r="S40" s="9"/>
      <c r="T40" s="9"/>
      <c r="U40" s="9"/>
      <c r="V40" s="9"/>
      <c r="W40" s="9"/>
    </row>
    <row r="41" spans="1:23" x14ac:dyDescent="0.2">
      <c r="A41" s="91" t="s">
        <v>26</v>
      </c>
      <c r="B41" s="81"/>
      <c r="C41" s="96"/>
      <c r="D41" s="20">
        <v>6.7</v>
      </c>
      <c r="E41" s="20">
        <v>6.2</v>
      </c>
      <c r="F41" s="20">
        <v>8</v>
      </c>
      <c r="G41" s="6">
        <f>(D41*0.5)+(E41*0.25)+(F41*0.25)</f>
        <v>6.9</v>
      </c>
      <c r="I41" s="20">
        <v>6.7</v>
      </c>
      <c r="J41" s="20">
        <v>7.5</v>
      </c>
      <c r="K41" s="20">
        <v>7.5</v>
      </c>
      <c r="L41" s="6">
        <f>(I41*0.5)+(J41*0.25)+(K41*0.25)</f>
        <v>7.1</v>
      </c>
      <c r="M41" s="97"/>
      <c r="N41" s="20">
        <v>5.6</v>
      </c>
      <c r="O41" s="20">
        <v>5.7</v>
      </c>
      <c r="P41" s="20">
        <v>7.8</v>
      </c>
      <c r="Q41" s="6">
        <f>(N41*0.5)+(O41*0.25)+(P41*0.25)</f>
        <v>6.1749999999999998</v>
      </c>
      <c r="R41" s="6"/>
      <c r="S41" s="135">
        <f>G41</f>
        <v>6.9</v>
      </c>
      <c r="T41" s="135">
        <f>L41</f>
        <v>7.1</v>
      </c>
      <c r="U41" s="135">
        <f>Q41</f>
        <v>6.1749999999999998</v>
      </c>
      <c r="V41" s="135">
        <f>AVERAGE(S41:U41)</f>
        <v>6.7250000000000005</v>
      </c>
      <c r="W41" s="136">
        <v>5</v>
      </c>
    </row>
    <row r="42" spans="1:23" x14ac:dyDescent="0.2">
      <c r="A42" s="88">
        <v>1</v>
      </c>
      <c r="B42" s="83" t="s">
        <v>183</v>
      </c>
      <c r="C42" s="163" t="s">
        <v>278</v>
      </c>
      <c r="D42" s="10"/>
      <c r="E42" s="10"/>
      <c r="F42" s="10"/>
      <c r="G42" s="11"/>
      <c r="I42" s="10"/>
      <c r="J42" s="10"/>
      <c r="K42" s="10"/>
      <c r="L42" s="11"/>
      <c r="M42" s="14"/>
      <c r="N42" s="10"/>
      <c r="O42" s="10"/>
      <c r="P42" s="10"/>
      <c r="Q42" s="11"/>
      <c r="R42" s="13"/>
      <c r="S42" s="11"/>
      <c r="T42" s="11"/>
      <c r="U42" s="11"/>
      <c r="V42" s="11"/>
      <c r="W42" s="9"/>
    </row>
    <row r="43" spans="1:23" x14ac:dyDescent="0.2">
      <c r="A43" s="88">
        <v>2</v>
      </c>
      <c r="B43" s="83" t="s">
        <v>176</v>
      </c>
      <c r="C43" s="162"/>
      <c r="D43" s="9"/>
      <c r="E43" s="9"/>
      <c r="F43" s="9"/>
      <c r="G43" s="9"/>
      <c r="I43" s="9"/>
      <c r="J43" s="9"/>
      <c r="K43" s="9"/>
      <c r="L43" s="9"/>
      <c r="M43" s="97"/>
      <c r="N43" s="9"/>
      <c r="O43" s="9"/>
      <c r="P43" s="9"/>
      <c r="Q43" s="9"/>
      <c r="R43" s="12"/>
      <c r="S43" s="9"/>
      <c r="T43" s="9"/>
      <c r="U43" s="9"/>
      <c r="V43" s="9"/>
      <c r="W43" s="9"/>
    </row>
    <row r="44" spans="1:23" x14ac:dyDescent="0.2">
      <c r="A44" s="88">
        <v>3</v>
      </c>
      <c r="B44" s="81" t="s">
        <v>185</v>
      </c>
      <c r="C44" s="162"/>
      <c r="D44" s="9"/>
      <c r="E44" s="9"/>
      <c r="F44" s="9"/>
      <c r="G44" s="9"/>
      <c r="I44" s="9"/>
      <c r="J44" s="9"/>
      <c r="K44" s="9"/>
      <c r="L44" s="9"/>
      <c r="M44" s="97"/>
      <c r="N44" s="9"/>
      <c r="O44" s="9"/>
      <c r="P44" s="9"/>
      <c r="Q44" s="9"/>
      <c r="R44" s="12"/>
      <c r="S44" s="9"/>
      <c r="T44" s="9"/>
      <c r="U44" s="9"/>
      <c r="V44" s="9"/>
      <c r="W44" s="9"/>
    </row>
    <row r="45" spans="1:23" x14ac:dyDescent="0.2">
      <c r="A45" s="88">
        <v>4</v>
      </c>
      <c r="B45" s="89" t="s">
        <v>187</v>
      </c>
      <c r="C45" s="162"/>
      <c r="D45" s="9"/>
      <c r="E45" s="9"/>
      <c r="F45" s="9"/>
      <c r="G45" s="9"/>
      <c r="I45" s="9"/>
      <c r="J45" s="9"/>
      <c r="K45" s="9"/>
      <c r="L45" s="9"/>
      <c r="M45" s="97"/>
      <c r="N45" s="9"/>
      <c r="O45" s="9"/>
      <c r="P45" s="9"/>
      <c r="Q45" s="9"/>
      <c r="R45" s="12"/>
      <c r="S45" s="9"/>
      <c r="T45" s="9"/>
      <c r="U45" s="9"/>
      <c r="V45" s="9"/>
      <c r="W45" s="9"/>
    </row>
    <row r="46" spans="1:23" x14ac:dyDescent="0.2">
      <c r="A46" s="88">
        <v>5</v>
      </c>
      <c r="B46" s="89" t="s">
        <v>177</v>
      </c>
      <c r="C46" s="162"/>
      <c r="D46" s="9"/>
      <c r="E46" s="9"/>
      <c r="F46" s="9"/>
      <c r="G46" s="9"/>
      <c r="I46" s="9"/>
      <c r="J46" s="9"/>
      <c r="K46" s="9"/>
      <c r="L46" s="9"/>
      <c r="M46" s="97"/>
      <c r="N46" s="9"/>
      <c r="O46" s="9"/>
      <c r="P46" s="9"/>
      <c r="Q46" s="9"/>
      <c r="R46" s="12"/>
      <c r="S46" s="9"/>
      <c r="T46" s="9"/>
      <c r="U46" s="9"/>
      <c r="V46" s="9"/>
      <c r="W46" s="9"/>
    </row>
    <row r="47" spans="1:23" x14ac:dyDescent="0.2">
      <c r="A47" s="88">
        <v>6</v>
      </c>
      <c r="B47" s="89" t="s">
        <v>180</v>
      </c>
      <c r="C47" s="162"/>
      <c r="D47" s="9"/>
      <c r="E47" s="9"/>
      <c r="F47" s="9"/>
      <c r="G47" s="9"/>
      <c r="I47" s="9"/>
      <c r="J47" s="9"/>
      <c r="K47" s="9"/>
      <c r="L47" s="9"/>
      <c r="M47" s="97"/>
      <c r="N47" s="9"/>
      <c r="O47" s="9"/>
      <c r="P47" s="9"/>
      <c r="Q47" s="9"/>
      <c r="R47" s="12"/>
      <c r="S47" s="9"/>
      <c r="T47" s="9"/>
      <c r="U47" s="9"/>
      <c r="V47" s="9"/>
      <c r="W47" s="9"/>
    </row>
    <row r="48" spans="1:23" x14ac:dyDescent="0.2">
      <c r="A48" s="83" t="s">
        <v>26</v>
      </c>
      <c r="B48" s="81"/>
      <c r="C48" s="81"/>
      <c r="D48" s="20">
        <v>6.8</v>
      </c>
      <c r="E48" s="20">
        <v>5.5</v>
      </c>
      <c r="F48" s="20">
        <v>6.2</v>
      </c>
      <c r="G48" s="6">
        <f>(D48*0.5)+(E48*0.25)+(F48*0.25)</f>
        <v>6.3250000000000002</v>
      </c>
      <c r="I48" s="20">
        <v>5.9</v>
      </c>
      <c r="J48" s="20">
        <v>6.5</v>
      </c>
      <c r="K48" s="20">
        <v>7.5</v>
      </c>
      <c r="L48" s="6">
        <f>(I48*0.5)+(J48*0.25)+(K48*0.25)</f>
        <v>6.45</v>
      </c>
      <c r="M48" s="97"/>
      <c r="N48" s="20">
        <v>5.9</v>
      </c>
      <c r="O48" s="20">
        <v>5.7</v>
      </c>
      <c r="P48" s="20">
        <v>7.5</v>
      </c>
      <c r="Q48" s="6">
        <f>(N48*0.5)+(O48*0.25)+(P48*0.25)</f>
        <v>6.25</v>
      </c>
      <c r="R48" s="6"/>
      <c r="S48" s="135">
        <f>G48</f>
        <v>6.3250000000000002</v>
      </c>
      <c r="T48" s="135">
        <f>L48</f>
        <v>6.45</v>
      </c>
      <c r="U48" s="135">
        <f>Q48</f>
        <v>6.25</v>
      </c>
      <c r="V48" s="135">
        <f>AVERAGE(S48:U48)</f>
        <v>6.3416666666666659</v>
      </c>
      <c r="W48" s="136">
        <v>6</v>
      </c>
    </row>
    <row r="49" spans="1:23" x14ac:dyDescent="0.2">
      <c r="A49" s="81">
        <v>1</v>
      </c>
      <c r="B49" s="83" t="s">
        <v>101</v>
      </c>
      <c r="C49" s="163" t="s">
        <v>281</v>
      </c>
      <c r="D49" s="10"/>
      <c r="E49" s="10"/>
      <c r="F49" s="10"/>
      <c r="G49" s="11"/>
      <c r="I49" s="10"/>
      <c r="J49" s="10"/>
      <c r="K49" s="10"/>
      <c r="L49" s="11"/>
      <c r="M49" s="14"/>
      <c r="N49" s="10"/>
      <c r="O49" s="10"/>
      <c r="P49" s="10"/>
      <c r="Q49" s="11"/>
      <c r="R49" s="13"/>
      <c r="S49" s="11"/>
      <c r="T49" s="11"/>
      <c r="U49" s="11"/>
      <c r="V49" s="11"/>
      <c r="W49" s="9"/>
    </row>
    <row r="50" spans="1:23" x14ac:dyDescent="0.2">
      <c r="A50" s="81">
        <v>2</v>
      </c>
      <c r="B50" s="86" t="s">
        <v>142</v>
      </c>
      <c r="C50" s="162"/>
      <c r="D50" s="9"/>
      <c r="E50" s="9"/>
      <c r="F50" s="9"/>
      <c r="G50" s="9"/>
      <c r="I50" s="9"/>
      <c r="J50" s="9"/>
      <c r="K50" s="9"/>
      <c r="L50" s="9"/>
      <c r="M50" s="18"/>
      <c r="N50" s="9"/>
      <c r="O50" s="9"/>
      <c r="P50" s="9"/>
      <c r="Q50" s="9"/>
      <c r="R50" s="12"/>
      <c r="S50" s="9"/>
      <c r="T50" s="9"/>
      <c r="U50" s="9"/>
      <c r="V50" s="9"/>
      <c r="W50" s="9"/>
    </row>
    <row r="51" spans="1:23" x14ac:dyDescent="0.2">
      <c r="A51" s="81">
        <v>3</v>
      </c>
      <c r="B51" s="83" t="s">
        <v>250</v>
      </c>
      <c r="C51" s="162"/>
      <c r="D51" s="9"/>
      <c r="E51" s="9"/>
      <c r="F51" s="9"/>
      <c r="G51" s="9"/>
      <c r="I51" s="9"/>
      <c r="J51" s="9"/>
      <c r="K51" s="9"/>
      <c r="L51" s="9"/>
      <c r="M51" s="18"/>
      <c r="N51" s="9"/>
      <c r="O51" s="9"/>
      <c r="P51" s="9"/>
      <c r="Q51" s="9"/>
      <c r="R51" s="12"/>
      <c r="S51" s="9"/>
      <c r="T51" s="9"/>
      <c r="U51" s="9"/>
      <c r="V51" s="9"/>
      <c r="W51" s="9"/>
    </row>
    <row r="52" spans="1:23" x14ac:dyDescent="0.2">
      <c r="A52" s="81">
        <v>4</v>
      </c>
      <c r="B52" s="81" t="s">
        <v>143</v>
      </c>
      <c r="C52" s="162"/>
      <c r="D52" s="9"/>
      <c r="E52" s="9"/>
      <c r="F52" s="9"/>
      <c r="G52" s="9"/>
      <c r="I52" s="9"/>
      <c r="J52" s="9"/>
      <c r="K52" s="9"/>
      <c r="L52" s="9"/>
      <c r="M52" s="18"/>
      <c r="N52" s="9"/>
      <c r="O52" s="9"/>
      <c r="P52" s="9"/>
      <c r="Q52" s="9"/>
      <c r="R52" s="12"/>
      <c r="S52" s="9"/>
      <c r="T52" s="9"/>
      <c r="U52" s="9"/>
      <c r="V52" s="9"/>
      <c r="W52" s="9"/>
    </row>
    <row r="53" spans="1:23" x14ac:dyDescent="0.2">
      <c r="A53" s="81">
        <v>5</v>
      </c>
      <c r="B53" s="81" t="s">
        <v>102</v>
      </c>
      <c r="C53" s="162"/>
      <c r="D53" s="9"/>
      <c r="E53" s="9"/>
      <c r="F53" s="9"/>
      <c r="G53" s="9"/>
      <c r="I53" s="9"/>
      <c r="J53" s="9"/>
      <c r="K53" s="9"/>
      <c r="L53" s="9"/>
      <c r="M53" s="18"/>
      <c r="N53" s="9"/>
      <c r="O53" s="9"/>
      <c r="P53" s="9"/>
      <c r="Q53" s="9"/>
      <c r="R53" s="12"/>
      <c r="S53" s="9"/>
      <c r="T53" s="9"/>
      <c r="U53" s="9"/>
      <c r="V53" s="9"/>
      <c r="W53" s="9"/>
    </row>
    <row r="54" spans="1:23" x14ac:dyDescent="0.2">
      <c r="A54" s="81">
        <v>6</v>
      </c>
      <c r="B54" s="81" t="s">
        <v>103</v>
      </c>
      <c r="C54" s="162"/>
      <c r="D54" s="9"/>
      <c r="E54" s="9"/>
      <c r="F54" s="9"/>
      <c r="G54" s="9"/>
      <c r="I54" s="9"/>
      <c r="J54" s="9"/>
      <c r="K54" s="9"/>
      <c r="L54" s="9"/>
      <c r="M54" s="18"/>
      <c r="N54" s="9"/>
      <c r="O54" s="9"/>
      <c r="P54" s="9"/>
      <c r="Q54" s="9"/>
      <c r="R54" s="12"/>
      <c r="S54" s="9"/>
      <c r="T54" s="9"/>
      <c r="U54" s="9"/>
      <c r="V54" s="9"/>
      <c r="W54" s="9"/>
    </row>
    <row r="55" spans="1:23" x14ac:dyDescent="0.2">
      <c r="A55" s="91" t="s">
        <v>26</v>
      </c>
      <c r="B55" s="81"/>
      <c r="C55" s="96"/>
      <c r="D55" s="20">
        <v>6.8</v>
      </c>
      <c r="E55" s="20">
        <v>5.7</v>
      </c>
      <c r="F55" s="20">
        <v>6</v>
      </c>
      <c r="G55" s="6">
        <f>(D55*0.5)+(E55*0.25)+(F55*0.25)</f>
        <v>6.3250000000000002</v>
      </c>
      <c r="I55" s="20">
        <v>6.1</v>
      </c>
      <c r="J55" s="20">
        <v>6.2</v>
      </c>
      <c r="K55" s="20">
        <v>7</v>
      </c>
      <c r="L55" s="6">
        <f>(I55*0.5)+(J55*0.25)+(K55*0.25)</f>
        <v>6.35</v>
      </c>
      <c r="M55" s="18"/>
      <c r="N55" s="20">
        <v>5.4</v>
      </c>
      <c r="O55" s="20">
        <v>5</v>
      </c>
      <c r="P55" s="20">
        <v>4.9000000000000004</v>
      </c>
      <c r="Q55" s="6">
        <f>(N55*0.5)+(O55*0.25)+(P55*0.25)</f>
        <v>5.1750000000000007</v>
      </c>
      <c r="R55" s="6"/>
      <c r="S55" s="6">
        <f>G55</f>
        <v>6.3250000000000002</v>
      </c>
      <c r="T55" s="6">
        <f>L55</f>
        <v>6.35</v>
      </c>
      <c r="U55" s="6">
        <f>Q55</f>
        <v>5.1750000000000007</v>
      </c>
      <c r="V55" s="6">
        <f>AVERAGE(S55:U55)</f>
        <v>5.95</v>
      </c>
      <c r="W55">
        <v>7</v>
      </c>
    </row>
  </sheetData>
  <mergeCells count="14">
    <mergeCell ref="C7:C12"/>
    <mergeCell ref="C28:C33"/>
    <mergeCell ref="C14:C19"/>
    <mergeCell ref="C42:C47"/>
    <mergeCell ref="C49:C54"/>
    <mergeCell ref="C35:C40"/>
    <mergeCell ref="C21:C26"/>
    <mergeCell ref="P1:Q1"/>
    <mergeCell ref="S3:V3"/>
    <mergeCell ref="D3:F3"/>
    <mergeCell ref="K1:L1"/>
    <mergeCell ref="N3:P3"/>
    <mergeCell ref="I3:K3"/>
    <mergeCell ref="F1:G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2"/>
  <sheetViews>
    <sheetView workbookViewId="0"/>
  </sheetViews>
  <sheetFormatPr defaultRowHeight="12.75" x14ac:dyDescent="0.2"/>
  <cols>
    <col min="1" max="1" width="5.5703125" customWidth="1"/>
    <col min="2" max="2" width="26.85546875" customWidth="1"/>
    <col min="3" max="3" width="4.7109375" style="15" customWidth="1"/>
    <col min="4" max="21" width="4.7109375" customWidth="1"/>
    <col min="22" max="22" width="4.7109375" style="21" customWidth="1"/>
    <col min="23" max="23" width="9.42578125" customWidth="1"/>
    <col min="24" max="24" width="11.42578125" customWidth="1"/>
    <col min="25" max="25" width="11.7109375" style="46" customWidth="1"/>
    <col min="26" max="27" width="5.7109375" customWidth="1"/>
    <col min="28" max="28" width="3.140625" customWidth="1"/>
    <col min="29" max="33" width="5.7109375" customWidth="1"/>
    <col min="34" max="34" width="6.7109375" customWidth="1"/>
    <col min="35" max="35" width="3.140625" customWidth="1"/>
    <col min="36" max="44" width="5.7109375" customWidth="1"/>
    <col min="45" max="45" width="3.140625" customWidth="1"/>
    <col min="46" max="50" width="5.7109375" customWidth="1"/>
    <col min="51" max="51" width="6.7109375" customWidth="1"/>
    <col min="52" max="52" width="3.140625" customWidth="1"/>
    <col min="53" max="55" width="6.7109375" customWidth="1"/>
    <col min="56" max="56" width="10.7109375" customWidth="1"/>
    <col min="57" max="57" width="11.5703125" customWidth="1"/>
  </cols>
  <sheetData>
    <row r="1" spans="1:59" ht="15" customHeight="1" x14ac:dyDescent="0.2">
      <c r="A1" t="s">
        <v>88</v>
      </c>
      <c r="B1" s="21"/>
      <c r="C1" s="42"/>
      <c r="D1" s="43"/>
      <c r="E1" s="43"/>
      <c r="F1" s="43"/>
      <c r="G1" s="43"/>
      <c r="H1" s="43"/>
      <c r="I1" s="43"/>
      <c r="J1" s="43"/>
      <c r="K1" s="43"/>
      <c r="L1" s="103"/>
      <c r="M1" s="43"/>
      <c r="N1" s="43"/>
      <c r="O1" s="43"/>
      <c r="P1" s="43"/>
      <c r="Q1" s="43"/>
      <c r="R1" s="43"/>
      <c r="S1" s="43"/>
      <c r="T1" s="43"/>
      <c r="U1" s="43"/>
      <c r="V1" s="125"/>
      <c r="W1" s="44">
        <f ca="1">NOW()</f>
        <v>42241.355208796296</v>
      </c>
      <c r="X1" s="45">
        <f ca="1">NOW()</f>
        <v>42241.355208796296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7"/>
      <c r="BF1" s="39"/>
      <c r="BG1" s="39"/>
    </row>
    <row r="2" spans="1:59" ht="15" customHeight="1" x14ac:dyDescent="0.2">
      <c r="A2" s="1" t="s">
        <v>89</v>
      </c>
      <c r="B2" s="21"/>
      <c r="C2" s="42"/>
      <c r="D2" s="43"/>
      <c r="E2" s="43"/>
      <c r="F2" s="43"/>
      <c r="G2" s="43"/>
      <c r="H2" s="43"/>
      <c r="I2" s="43"/>
      <c r="J2" s="43"/>
      <c r="K2" s="43"/>
      <c r="L2" s="103"/>
      <c r="M2" s="43"/>
      <c r="N2" s="43"/>
      <c r="O2" s="43"/>
      <c r="P2" s="43"/>
      <c r="Q2" s="43"/>
      <c r="R2" s="43"/>
      <c r="S2" s="43"/>
      <c r="T2" s="43"/>
      <c r="U2" s="43"/>
      <c r="V2" s="125"/>
      <c r="W2" s="43"/>
      <c r="X2" s="43"/>
      <c r="Y2" s="47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8"/>
      <c r="BF2" s="39"/>
      <c r="BG2" s="39"/>
    </row>
    <row r="3" spans="1:59" ht="15" customHeight="1" x14ac:dyDescent="0.2">
      <c r="A3" s="1" t="s">
        <v>95</v>
      </c>
      <c r="B3" s="21"/>
      <c r="C3" s="42"/>
      <c r="D3" s="43"/>
      <c r="E3" s="43"/>
      <c r="F3" s="43"/>
      <c r="G3" s="43"/>
      <c r="H3" s="43"/>
      <c r="I3" s="43"/>
      <c r="J3" s="43"/>
      <c r="K3" s="43"/>
      <c r="L3" s="103"/>
      <c r="M3" s="43"/>
      <c r="N3" s="43"/>
      <c r="O3" s="43"/>
      <c r="P3" s="43"/>
      <c r="Q3" s="43"/>
      <c r="R3" s="43"/>
      <c r="S3" s="43"/>
      <c r="T3" s="43"/>
      <c r="U3" s="43"/>
      <c r="V3" s="125"/>
      <c r="W3" s="43"/>
      <c r="X3" s="43"/>
      <c r="Y3" s="47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8"/>
      <c r="BF3" s="39"/>
      <c r="BG3" s="39"/>
    </row>
    <row r="4" spans="1:59" ht="15" customHeight="1" x14ac:dyDescent="0.2">
      <c r="A4" s="37" t="s">
        <v>0</v>
      </c>
      <c r="B4" s="37" t="s">
        <v>96</v>
      </c>
      <c r="C4" s="37" t="s">
        <v>97</v>
      </c>
      <c r="D4" s="48">
        <v>1</v>
      </c>
      <c r="E4" s="73">
        <v>2</v>
      </c>
      <c r="F4" s="48">
        <v>3</v>
      </c>
      <c r="G4" s="48">
        <v>4</v>
      </c>
      <c r="H4" s="48">
        <v>5</v>
      </c>
      <c r="I4" s="48">
        <v>6</v>
      </c>
      <c r="J4" s="48">
        <v>7</v>
      </c>
      <c r="K4" s="77" t="s">
        <v>303</v>
      </c>
      <c r="L4" s="77" t="s">
        <v>304</v>
      </c>
      <c r="M4" s="49">
        <v>9</v>
      </c>
      <c r="N4" s="48">
        <v>10</v>
      </c>
      <c r="O4" s="77">
        <v>11</v>
      </c>
      <c r="P4" s="77">
        <v>12</v>
      </c>
      <c r="Q4" s="73">
        <v>13</v>
      </c>
      <c r="R4" s="73">
        <v>14</v>
      </c>
      <c r="S4" s="48">
        <v>15</v>
      </c>
      <c r="T4" s="48">
        <v>16</v>
      </c>
      <c r="U4" s="73">
        <v>17</v>
      </c>
      <c r="V4" s="77">
        <v>18</v>
      </c>
      <c r="W4" s="49"/>
      <c r="X4" s="37" t="s">
        <v>27</v>
      </c>
      <c r="Y4" s="47"/>
      <c r="Z4" s="40"/>
      <c r="AA4" s="40"/>
      <c r="AB4" s="40"/>
      <c r="AC4" s="40"/>
      <c r="AD4" s="40"/>
      <c r="AE4" s="40"/>
      <c r="AF4" s="40"/>
      <c r="AG4" s="40"/>
      <c r="AH4" s="40"/>
      <c r="AI4" s="39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39"/>
      <c r="BA4" s="40"/>
      <c r="BB4" s="40"/>
      <c r="BC4" s="40"/>
      <c r="BD4" s="40"/>
      <c r="BE4" s="39"/>
      <c r="BF4" s="39"/>
      <c r="BG4" s="39"/>
    </row>
    <row r="5" spans="1:59" ht="15" customHeight="1" x14ac:dyDescent="0.2">
      <c r="A5" s="70" t="s">
        <v>137</v>
      </c>
      <c r="B5" s="37"/>
      <c r="C5" s="37"/>
      <c r="D5" s="58"/>
      <c r="E5" s="73"/>
      <c r="F5" s="58"/>
      <c r="G5" s="58"/>
      <c r="H5" s="58"/>
      <c r="I5" s="58"/>
      <c r="J5" s="58"/>
      <c r="K5" s="58"/>
      <c r="L5" s="58"/>
      <c r="M5" s="49"/>
      <c r="N5" s="58"/>
      <c r="O5" s="58"/>
      <c r="P5" s="58"/>
      <c r="Q5" s="73"/>
      <c r="R5" s="73"/>
      <c r="S5" s="58"/>
      <c r="T5" s="58"/>
      <c r="U5" s="73"/>
      <c r="V5" s="58"/>
      <c r="W5" s="49"/>
      <c r="X5" s="37"/>
      <c r="Y5" s="47"/>
      <c r="Z5" s="40"/>
      <c r="AA5" s="40"/>
      <c r="AB5" s="40"/>
      <c r="AC5" s="40"/>
      <c r="AD5" s="40"/>
      <c r="AE5" s="40"/>
      <c r="AF5" s="40"/>
      <c r="AG5" s="40"/>
      <c r="AH5" s="40"/>
      <c r="AI5" s="39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39"/>
      <c r="BA5" s="40"/>
      <c r="BB5" s="40"/>
      <c r="BC5" s="40"/>
      <c r="BD5" s="40"/>
      <c r="BE5" s="39"/>
      <c r="BF5" s="39"/>
      <c r="BG5" s="39"/>
    </row>
    <row r="6" spans="1:59" ht="15" customHeight="1" x14ac:dyDescent="0.2">
      <c r="A6" s="71">
        <v>150</v>
      </c>
      <c r="B6" s="71" t="s">
        <v>138</v>
      </c>
      <c r="C6" s="42">
        <v>13</v>
      </c>
      <c r="D6" s="58"/>
      <c r="E6" s="73"/>
      <c r="F6" s="58"/>
      <c r="G6" s="58"/>
      <c r="H6" s="58"/>
      <c r="I6" s="58"/>
      <c r="J6" s="58"/>
      <c r="K6" s="58"/>
      <c r="L6" s="58"/>
      <c r="M6" s="49"/>
      <c r="N6" s="58"/>
      <c r="O6" s="58"/>
      <c r="P6" s="58"/>
      <c r="Q6" s="73"/>
      <c r="R6" s="73"/>
      <c r="S6" s="58"/>
      <c r="T6" s="58"/>
      <c r="U6" s="73"/>
      <c r="V6" s="58"/>
      <c r="W6" s="49"/>
      <c r="X6" s="37">
        <f>SUM(D6:W6)</f>
        <v>0</v>
      </c>
      <c r="Y6" s="47"/>
      <c r="Z6" s="40"/>
      <c r="AA6" s="40"/>
      <c r="AB6" s="40"/>
      <c r="AC6" s="40"/>
      <c r="AD6" s="40"/>
      <c r="AE6" s="40"/>
      <c r="AF6" s="40"/>
      <c r="AG6" s="40"/>
      <c r="AH6" s="40"/>
      <c r="AI6" s="39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39"/>
      <c r="BA6" s="40"/>
      <c r="BB6" s="40"/>
      <c r="BC6" s="40"/>
      <c r="BD6" s="40"/>
      <c r="BE6" s="39"/>
      <c r="BF6" s="39"/>
      <c r="BG6" s="39"/>
    </row>
    <row r="7" spans="1:59" ht="15" customHeight="1" x14ac:dyDescent="0.2">
      <c r="A7" s="71">
        <v>149</v>
      </c>
      <c r="B7" s="71" t="s">
        <v>139</v>
      </c>
      <c r="C7" s="42">
        <v>27</v>
      </c>
      <c r="D7" s="58"/>
      <c r="E7" s="73"/>
      <c r="F7" s="58"/>
      <c r="G7" s="58"/>
      <c r="H7" s="58"/>
      <c r="I7" s="58"/>
      <c r="J7" s="58"/>
      <c r="K7" s="58"/>
      <c r="L7" s="58"/>
      <c r="M7" s="49"/>
      <c r="N7" s="58"/>
      <c r="O7" s="58"/>
      <c r="P7" s="58"/>
      <c r="Q7" s="73"/>
      <c r="R7" s="73"/>
      <c r="S7" s="58"/>
      <c r="T7" s="58"/>
      <c r="U7" s="73"/>
      <c r="V7" s="58"/>
      <c r="W7" s="49"/>
      <c r="X7" s="37">
        <f t="shared" ref="X7:X70" si="0">SUM(D7:W7)</f>
        <v>0</v>
      </c>
      <c r="Y7" s="47"/>
      <c r="Z7" s="40"/>
      <c r="AA7" s="40"/>
      <c r="AB7" s="40"/>
      <c r="AC7" s="40"/>
      <c r="AD7" s="40"/>
      <c r="AE7" s="40"/>
      <c r="AF7" s="40"/>
      <c r="AG7" s="40"/>
      <c r="AH7" s="40"/>
      <c r="AI7" s="39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39"/>
      <c r="BA7" s="40"/>
      <c r="BB7" s="40"/>
      <c r="BC7" s="40"/>
      <c r="BD7" s="40"/>
      <c r="BE7" s="39"/>
      <c r="BF7" s="39"/>
      <c r="BG7" s="39"/>
    </row>
    <row r="8" spans="1:59" ht="15" customHeight="1" x14ac:dyDescent="0.2">
      <c r="A8" s="71">
        <v>148</v>
      </c>
      <c r="B8" s="71" t="s">
        <v>140</v>
      </c>
      <c r="C8" s="42">
        <v>11</v>
      </c>
      <c r="D8" s="58"/>
      <c r="E8" s="73"/>
      <c r="F8" s="58"/>
      <c r="G8" s="58"/>
      <c r="H8" s="58"/>
      <c r="I8" s="58"/>
      <c r="J8" s="58"/>
      <c r="K8" s="58"/>
      <c r="L8" s="58"/>
      <c r="M8" s="49"/>
      <c r="N8" s="58"/>
      <c r="O8" s="58"/>
      <c r="P8" s="58"/>
      <c r="Q8" s="73"/>
      <c r="R8" s="73"/>
      <c r="S8" s="58"/>
      <c r="T8" s="58"/>
      <c r="U8" s="73"/>
      <c r="V8" s="58"/>
      <c r="W8" s="49"/>
      <c r="X8" s="37">
        <f t="shared" si="0"/>
        <v>0</v>
      </c>
      <c r="Y8" s="47"/>
      <c r="Z8" s="40"/>
      <c r="AA8" s="40"/>
      <c r="AB8" s="40"/>
      <c r="AC8" s="40"/>
      <c r="AD8" s="40"/>
      <c r="AE8" s="40"/>
      <c r="AF8" s="40"/>
      <c r="AG8" s="40"/>
      <c r="AH8" s="40"/>
      <c r="AI8" s="39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39"/>
      <c r="BA8" s="40"/>
      <c r="BB8" s="40"/>
      <c r="BC8" s="40"/>
      <c r="BD8" s="40"/>
      <c r="BE8" s="39"/>
      <c r="BF8" s="39"/>
      <c r="BG8" s="39"/>
    </row>
    <row r="9" spans="1:59" s="40" customFormat="1" ht="15" customHeight="1" x14ac:dyDescent="0.2">
      <c r="A9" s="50" t="s">
        <v>98</v>
      </c>
      <c r="B9" s="51"/>
      <c r="C9" s="51"/>
      <c r="D9" s="52"/>
      <c r="E9" s="74"/>
      <c r="F9" s="53"/>
      <c r="G9" s="53"/>
      <c r="H9" s="53"/>
      <c r="I9" s="53"/>
      <c r="J9" s="53"/>
      <c r="K9" s="53"/>
      <c r="L9" s="53"/>
      <c r="M9" s="54"/>
      <c r="N9" s="53"/>
      <c r="O9" s="53"/>
      <c r="P9" s="58"/>
      <c r="Q9" s="73"/>
      <c r="R9" s="73"/>
      <c r="S9" s="53"/>
      <c r="T9" s="53"/>
      <c r="U9" s="74"/>
      <c r="V9" s="53"/>
      <c r="W9" s="49"/>
      <c r="X9" s="37"/>
      <c r="Y9" s="47"/>
    </row>
    <row r="10" spans="1:59" s="40" customFormat="1" ht="15" customHeight="1" x14ac:dyDescent="0.2">
      <c r="A10" s="71">
        <v>147</v>
      </c>
      <c r="B10" s="71" t="s">
        <v>141</v>
      </c>
      <c r="C10" s="52">
        <v>9</v>
      </c>
      <c r="E10" s="74"/>
      <c r="F10" s="53"/>
      <c r="G10" s="53"/>
      <c r="H10" s="53"/>
      <c r="I10" s="53"/>
      <c r="J10" s="53"/>
      <c r="K10" s="53"/>
      <c r="L10" s="53">
        <v>2</v>
      </c>
      <c r="M10" s="54"/>
      <c r="N10" s="53"/>
      <c r="O10" s="53"/>
      <c r="P10" s="58"/>
      <c r="Q10" s="73"/>
      <c r="R10" s="73"/>
      <c r="S10" s="53"/>
      <c r="T10" s="53"/>
      <c r="U10" s="74"/>
      <c r="V10" s="53"/>
      <c r="W10" s="49"/>
      <c r="X10" s="37">
        <f t="shared" si="0"/>
        <v>2</v>
      </c>
      <c r="Y10" s="47"/>
    </row>
    <row r="11" spans="1:59" s="40" customFormat="1" ht="15" customHeight="1" x14ac:dyDescent="0.2">
      <c r="A11" s="71">
        <v>146</v>
      </c>
      <c r="B11" s="71" t="s">
        <v>100</v>
      </c>
      <c r="C11" s="52">
        <v>19</v>
      </c>
      <c r="E11" s="74"/>
      <c r="F11" s="53">
        <v>1</v>
      </c>
      <c r="G11" s="53"/>
      <c r="H11" s="53"/>
      <c r="I11" s="53"/>
      <c r="J11" s="53"/>
      <c r="K11" s="53"/>
      <c r="L11" s="53"/>
      <c r="M11" s="54"/>
      <c r="N11" s="53"/>
      <c r="O11" s="53">
        <v>2</v>
      </c>
      <c r="P11" s="58"/>
      <c r="Q11" s="73"/>
      <c r="R11" s="73"/>
      <c r="S11" s="53"/>
      <c r="T11" s="53"/>
      <c r="U11" s="74"/>
      <c r="V11" s="53">
        <v>3</v>
      </c>
      <c r="W11" s="49"/>
      <c r="X11" s="37">
        <f t="shared" si="0"/>
        <v>6</v>
      </c>
      <c r="Y11" s="47"/>
    </row>
    <row r="12" spans="1:59" s="40" customFormat="1" ht="15" customHeight="1" x14ac:dyDescent="0.2">
      <c r="A12" s="71">
        <v>145</v>
      </c>
      <c r="B12" s="71" t="s">
        <v>102</v>
      </c>
      <c r="C12" s="52">
        <v>12</v>
      </c>
      <c r="E12" s="74"/>
      <c r="F12" s="53"/>
      <c r="G12" s="53"/>
      <c r="H12" s="53"/>
      <c r="I12" s="53"/>
      <c r="J12" s="53"/>
      <c r="K12" s="53"/>
      <c r="L12" s="53"/>
      <c r="M12" s="54"/>
      <c r="N12" s="53"/>
      <c r="O12" s="53"/>
      <c r="P12" s="58"/>
      <c r="Q12" s="73"/>
      <c r="R12" s="73"/>
      <c r="S12" s="53"/>
      <c r="T12" s="53"/>
      <c r="U12" s="74"/>
      <c r="V12" s="53">
        <v>3</v>
      </c>
      <c r="W12" s="49"/>
      <c r="X12" s="37">
        <f t="shared" si="0"/>
        <v>3</v>
      </c>
      <c r="Y12" s="47"/>
    </row>
    <row r="13" spans="1:59" s="40" customFormat="1" ht="15" customHeight="1" x14ac:dyDescent="0.2">
      <c r="A13" s="71">
        <v>144</v>
      </c>
      <c r="B13" s="71" t="s">
        <v>142</v>
      </c>
      <c r="C13" s="52">
        <v>8</v>
      </c>
      <c r="E13" s="74"/>
      <c r="F13" s="53"/>
      <c r="G13" s="53"/>
      <c r="H13" s="53"/>
      <c r="I13" s="53"/>
      <c r="J13" s="53"/>
      <c r="K13" s="53"/>
      <c r="L13" s="53"/>
      <c r="M13" s="54"/>
      <c r="N13" s="53"/>
      <c r="O13" s="53"/>
      <c r="P13" s="58"/>
      <c r="Q13" s="73"/>
      <c r="R13" s="73"/>
      <c r="S13" s="53"/>
      <c r="T13" s="53"/>
      <c r="U13" s="74"/>
      <c r="V13" s="53"/>
      <c r="W13" s="49"/>
      <c r="X13" s="37">
        <f t="shared" si="0"/>
        <v>0</v>
      </c>
      <c r="Y13" s="47"/>
    </row>
    <row r="14" spans="1:59" s="40" customFormat="1" ht="15" customHeight="1" x14ac:dyDescent="0.2">
      <c r="A14" s="71">
        <v>143</v>
      </c>
      <c r="B14" s="71" t="s">
        <v>103</v>
      </c>
      <c r="C14" s="52">
        <v>11</v>
      </c>
      <c r="E14" s="75"/>
      <c r="F14" s="55"/>
      <c r="G14" s="55"/>
      <c r="H14" s="55"/>
      <c r="I14" s="55"/>
      <c r="J14" s="55"/>
      <c r="K14" s="55"/>
      <c r="L14" s="55"/>
      <c r="M14" s="56"/>
      <c r="N14" s="55"/>
      <c r="O14" s="55"/>
      <c r="P14" s="58">
        <v>5</v>
      </c>
      <c r="Q14" s="73"/>
      <c r="R14" s="73"/>
      <c r="S14" s="55"/>
      <c r="T14" s="55"/>
      <c r="U14" s="75"/>
      <c r="V14" s="55">
        <v>3</v>
      </c>
      <c r="W14" s="57"/>
      <c r="X14" s="37">
        <f t="shared" si="0"/>
        <v>8</v>
      </c>
      <c r="Y14" s="47"/>
    </row>
    <row r="15" spans="1:59" s="40" customFormat="1" ht="15" customHeight="1" x14ac:dyDescent="0.2">
      <c r="A15" s="71">
        <v>142</v>
      </c>
      <c r="B15" s="71" t="s">
        <v>143</v>
      </c>
      <c r="C15" s="52">
        <v>11</v>
      </c>
      <c r="E15" s="74"/>
      <c r="F15" s="53"/>
      <c r="G15" s="53"/>
      <c r="H15" s="53"/>
      <c r="I15" s="53"/>
      <c r="J15" s="53"/>
      <c r="K15" s="53">
        <v>4</v>
      </c>
      <c r="L15" s="53"/>
      <c r="M15" s="54"/>
      <c r="N15" s="53"/>
      <c r="O15" s="53"/>
      <c r="P15" s="58">
        <v>5</v>
      </c>
      <c r="Q15" s="73"/>
      <c r="R15" s="73"/>
      <c r="S15" s="53"/>
      <c r="T15" s="53"/>
      <c r="U15" s="74"/>
      <c r="V15" s="53">
        <v>3</v>
      </c>
      <c r="W15" s="49"/>
      <c r="X15" s="37">
        <f t="shared" si="0"/>
        <v>12</v>
      </c>
      <c r="Y15" s="47"/>
    </row>
    <row r="16" spans="1:59" s="40" customFormat="1" ht="15" customHeight="1" x14ac:dyDescent="0.2">
      <c r="A16" s="71">
        <v>141</v>
      </c>
      <c r="B16" s="71" t="s">
        <v>101</v>
      </c>
      <c r="C16" s="52">
        <v>16</v>
      </c>
      <c r="E16" s="74"/>
      <c r="F16" s="53"/>
      <c r="G16" s="53"/>
      <c r="H16" s="53"/>
      <c r="I16" s="53"/>
      <c r="J16" s="53"/>
      <c r="K16" s="53"/>
      <c r="L16" s="53"/>
      <c r="M16" s="54"/>
      <c r="N16" s="53"/>
      <c r="O16" s="53">
        <v>2</v>
      </c>
      <c r="P16" s="58"/>
      <c r="Q16" s="73"/>
      <c r="R16" s="73"/>
      <c r="S16" s="53"/>
      <c r="T16" s="53"/>
      <c r="U16" s="74"/>
      <c r="V16" s="53">
        <v>3</v>
      </c>
      <c r="W16" s="49"/>
      <c r="X16" s="37">
        <f t="shared" si="0"/>
        <v>5</v>
      </c>
      <c r="Y16" s="47"/>
    </row>
    <row r="17" spans="1:56" s="40" customFormat="1" ht="15" customHeight="1" x14ac:dyDescent="0.2">
      <c r="A17" s="71">
        <v>140</v>
      </c>
      <c r="B17" s="71" t="s">
        <v>99</v>
      </c>
      <c r="C17" s="52">
        <v>22</v>
      </c>
      <c r="E17" s="74"/>
      <c r="F17" s="53"/>
      <c r="G17" s="53"/>
      <c r="H17" s="53"/>
      <c r="I17" s="53"/>
      <c r="J17" s="53"/>
      <c r="K17" s="53"/>
      <c r="L17" s="53"/>
      <c r="M17" s="54"/>
      <c r="N17" s="53"/>
      <c r="O17" s="53"/>
      <c r="P17" s="58"/>
      <c r="Q17" s="73"/>
      <c r="R17" s="73"/>
      <c r="S17" s="53"/>
      <c r="T17" s="53"/>
      <c r="U17" s="74"/>
      <c r="V17" s="53">
        <v>3</v>
      </c>
      <c r="W17" s="49"/>
      <c r="X17" s="37">
        <f t="shared" si="0"/>
        <v>3</v>
      </c>
      <c r="Y17" s="47"/>
    </row>
    <row r="18" spans="1:56" s="40" customFormat="1" ht="15" customHeight="1" x14ac:dyDescent="0.2">
      <c r="A18" s="71">
        <v>66</v>
      </c>
      <c r="B18" s="71" t="s">
        <v>144</v>
      </c>
      <c r="C18" s="52">
        <v>11</v>
      </c>
      <c r="E18" s="74"/>
      <c r="F18" s="53"/>
      <c r="G18" s="53"/>
      <c r="H18" s="53"/>
      <c r="I18" s="53"/>
      <c r="J18" s="53"/>
      <c r="K18" s="53"/>
      <c r="L18" s="53"/>
      <c r="M18" s="54"/>
      <c r="N18" s="53"/>
      <c r="O18" s="53"/>
      <c r="P18" s="58"/>
      <c r="Q18" s="73"/>
      <c r="R18" s="73"/>
      <c r="S18" s="53"/>
      <c r="T18" s="53"/>
      <c r="U18" s="74"/>
      <c r="V18" s="53"/>
      <c r="W18" s="49"/>
      <c r="X18" s="37">
        <f t="shared" si="0"/>
        <v>0</v>
      </c>
      <c r="Y18" s="47"/>
    </row>
    <row r="19" spans="1:56" s="40" customFormat="1" ht="15" customHeight="1" x14ac:dyDescent="0.2">
      <c r="A19" s="50" t="s">
        <v>104</v>
      </c>
      <c r="B19" s="51"/>
      <c r="C19" s="52"/>
      <c r="D19" s="42"/>
      <c r="E19" s="74"/>
      <c r="F19" s="53"/>
      <c r="G19" s="53"/>
      <c r="H19" s="53"/>
      <c r="I19" s="53"/>
      <c r="J19" s="53"/>
      <c r="K19" s="53"/>
      <c r="L19" s="53"/>
      <c r="M19" s="54"/>
      <c r="N19" s="53"/>
      <c r="O19" s="53"/>
      <c r="P19" s="58"/>
      <c r="Q19" s="73"/>
      <c r="R19" s="73"/>
      <c r="S19" s="53"/>
      <c r="T19" s="53"/>
      <c r="U19" s="74"/>
      <c r="V19" s="53"/>
      <c r="W19" s="49"/>
      <c r="X19" s="37"/>
      <c r="Y19" s="47"/>
    </row>
    <row r="20" spans="1:56" s="40" customFormat="1" ht="15" customHeight="1" x14ac:dyDescent="0.2">
      <c r="A20" s="71">
        <v>139</v>
      </c>
      <c r="B20" s="71" t="s">
        <v>145</v>
      </c>
      <c r="C20" s="52">
        <v>13</v>
      </c>
      <c r="D20" s="42"/>
      <c r="E20" s="74"/>
      <c r="F20" s="53"/>
      <c r="G20" s="53"/>
      <c r="H20" s="53"/>
      <c r="I20" s="53"/>
      <c r="J20" s="53"/>
      <c r="K20" s="53"/>
      <c r="L20" s="53"/>
      <c r="M20" s="54"/>
      <c r="N20" s="53"/>
      <c r="O20" s="53"/>
      <c r="P20" s="58"/>
      <c r="Q20" s="73"/>
      <c r="R20" s="73"/>
      <c r="S20" s="53"/>
      <c r="T20" s="53"/>
      <c r="U20" s="74"/>
      <c r="V20" s="53"/>
      <c r="W20" s="49"/>
      <c r="X20" s="37">
        <f t="shared" si="0"/>
        <v>0</v>
      </c>
      <c r="Y20" s="47"/>
    </row>
    <row r="21" spans="1:56" s="40" customFormat="1" ht="15" customHeight="1" x14ac:dyDescent="0.2">
      <c r="A21" s="71">
        <v>138</v>
      </c>
      <c r="B21" s="71" t="s">
        <v>146</v>
      </c>
      <c r="C21" s="52">
        <v>12</v>
      </c>
      <c r="D21" s="42"/>
      <c r="E21" s="74"/>
      <c r="F21" s="53"/>
      <c r="G21" s="53"/>
      <c r="H21" s="53"/>
      <c r="I21" s="53"/>
      <c r="J21" s="53"/>
      <c r="K21" s="53"/>
      <c r="L21" s="53"/>
      <c r="M21" s="54"/>
      <c r="N21" s="53"/>
      <c r="O21" s="53"/>
      <c r="P21" s="58"/>
      <c r="Q21" s="73"/>
      <c r="R21" s="73"/>
      <c r="S21" s="53"/>
      <c r="T21" s="53"/>
      <c r="U21" s="74"/>
      <c r="V21" s="53"/>
      <c r="W21" s="49"/>
      <c r="X21" s="37">
        <f t="shared" si="0"/>
        <v>0</v>
      </c>
      <c r="Y21" s="47"/>
    </row>
    <row r="22" spans="1:56" s="40" customFormat="1" ht="15" customHeight="1" x14ac:dyDescent="0.2">
      <c r="A22" s="71">
        <v>137</v>
      </c>
      <c r="B22" s="71" t="s">
        <v>105</v>
      </c>
      <c r="C22" s="52">
        <v>15</v>
      </c>
      <c r="D22" s="42"/>
      <c r="E22" s="74"/>
      <c r="F22" s="53"/>
      <c r="G22" s="53"/>
      <c r="H22" s="53"/>
      <c r="I22" s="53"/>
      <c r="J22" s="53"/>
      <c r="K22" s="53"/>
      <c r="L22" s="53"/>
      <c r="M22" s="54"/>
      <c r="N22" s="53"/>
      <c r="O22" s="53"/>
      <c r="P22" s="58"/>
      <c r="Q22" s="73"/>
      <c r="R22" s="73"/>
      <c r="S22" s="53"/>
      <c r="T22" s="53"/>
      <c r="U22" s="74"/>
      <c r="V22" s="53"/>
      <c r="W22" s="49"/>
      <c r="X22" s="37">
        <f t="shared" si="0"/>
        <v>0</v>
      </c>
      <c r="Y22" s="47"/>
    </row>
    <row r="23" spans="1:56" s="40" customFormat="1" ht="15" customHeight="1" x14ac:dyDescent="0.2">
      <c r="A23" s="71">
        <v>136</v>
      </c>
      <c r="B23" s="71" t="s">
        <v>107</v>
      </c>
      <c r="C23" s="52">
        <v>9</v>
      </c>
      <c r="D23" s="42"/>
      <c r="E23" s="74"/>
      <c r="F23" s="53"/>
      <c r="G23" s="53"/>
      <c r="H23" s="53"/>
      <c r="I23" s="53"/>
      <c r="J23" s="53"/>
      <c r="K23" s="53"/>
      <c r="L23" s="53"/>
      <c r="M23" s="54"/>
      <c r="N23" s="53"/>
      <c r="O23" s="53"/>
      <c r="P23" s="58"/>
      <c r="Q23" s="73"/>
      <c r="R23" s="73"/>
      <c r="S23" s="53"/>
      <c r="T23" s="53"/>
      <c r="U23" s="74"/>
      <c r="V23" s="53"/>
      <c r="W23" s="49"/>
      <c r="X23" s="37">
        <f t="shared" si="0"/>
        <v>0</v>
      </c>
      <c r="Y23" s="47"/>
    </row>
    <row r="24" spans="1:56" s="40" customFormat="1" ht="15" customHeight="1" x14ac:dyDescent="0.2">
      <c r="A24" s="71">
        <v>135</v>
      </c>
      <c r="B24" s="71" t="s">
        <v>106</v>
      </c>
      <c r="C24" s="52">
        <v>13</v>
      </c>
      <c r="D24" s="42"/>
      <c r="E24" s="74"/>
      <c r="F24" s="53"/>
      <c r="G24" s="53"/>
      <c r="H24" s="53"/>
      <c r="I24" s="53"/>
      <c r="J24" s="53"/>
      <c r="K24" s="53"/>
      <c r="L24" s="53"/>
      <c r="M24" s="54"/>
      <c r="N24" s="53"/>
      <c r="O24" s="53"/>
      <c r="P24" s="58"/>
      <c r="Q24" s="73"/>
      <c r="R24" s="73"/>
      <c r="S24" s="53"/>
      <c r="T24" s="53"/>
      <c r="U24" s="74"/>
      <c r="V24" s="53"/>
      <c r="W24" s="49"/>
      <c r="X24" s="37">
        <f t="shared" si="0"/>
        <v>0</v>
      </c>
      <c r="Y24" s="47"/>
    </row>
    <row r="25" spans="1:56" s="40" customFormat="1" ht="15" customHeight="1" x14ac:dyDescent="0.2">
      <c r="A25" s="71">
        <v>134</v>
      </c>
      <c r="B25" s="71" t="s">
        <v>147</v>
      </c>
      <c r="C25" s="52">
        <v>14</v>
      </c>
      <c r="D25" s="53"/>
      <c r="E25" s="74"/>
      <c r="F25" s="53"/>
      <c r="G25" s="53"/>
      <c r="H25" s="53"/>
      <c r="I25" s="53"/>
      <c r="J25" s="53"/>
      <c r="K25" s="53"/>
      <c r="L25" s="53"/>
      <c r="M25" s="54"/>
      <c r="N25" s="53"/>
      <c r="O25" s="53"/>
      <c r="P25" s="58"/>
      <c r="Q25" s="73"/>
      <c r="R25" s="73"/>
      <c r="S25" s="53"/>
      <c r="T25" s="53"/>
      <c r="U25" s="74"/>
      <c r="V25" s="53"/>
      <c r="W25" s="49"/>
      <c r="X25" s="37">
        <f t="shared" si="0"/>
        <v>0</v>
      </c>
      <c r="Y25" s="47"/>
    </row>
    <row r="26" spans="1:56" s="40" customFormat="1" ht="15" customHeight="1" x14ac:dyDescent="0.2">
      <c r="A26" s="50" t="s">
        <v>108</v>
      </c>
      <c r="B26" s="51"/>
      <c r="C26" s="52"/>
      <c r="D26" s="53"/>
      <c r="E26" s="74"/>
      <c r="F26" s="53"/>
      <c r="G26" s="53"/>
      <c r="H26" s="53"/>
      <c r="I26" s="53"/>
      <c r="J26" s="53"/>
      <c r="K26" s="53"/>
      <c r="L26" s="53"/>
      <c r="M26" s="54"/>
      <c r="N26" s="53"/>
      <c r="O26" s="53"/>
      <c r="P26" s="58"/>
      <c r="Q26" s="73"/>
      <c r="R26" s="73"/>
      <c r="S26" s="53"/>
      <c r="T26" s="53"/>
      <c r="U26" s="74"/>
      <c r="V26" s="53"/>
      <c r="W26" s="49"/>
      <c r="X26" s="37"/>
      <c r="Y26" s="47"/>
    </row>
    <row r="27" spans="1:56" s="40" customFormat="1" ht="15" customHeight="1" x14ac:dyDescent="0.2">
      <c r="A27" s="71">
        <v>133</v>
      </c>
      <c r="B27" s="71" t="s">
        <v>109</v>
      </c>
      <c r="C27" s="52">
        <v>15</v>
      </c>
      <c r="D27" s="53"/>
      <c r="E27" s="74"/>
      <c r="F27" s="53"/>
      <c r="G27" s="53"/>
      <c r="H27" s="53"/>
      <c r="I27" s="53"/>
      <c r="J27" s="53"/>
      <c r="K27" s="53"/>
      <c r="L27" s="53"/>
      <c r="M27" s="54"/>
      <c r="N27" s="53"/>
      <c r="O27" s="53"/>
      <c r="P27" s="58">
        <v>4</v>
      </c>
      <c r="Q27" s="73"/>
      <c r="R27" s="73"/>
      <c r="S27" s="53"/>
      <c r="T27" s="53"/>
      <c r="U27" s="74"/>
      <c r="V27" s="53"/>
      <c r="W27" s="49"/>
      <c r="X27" s="37">
        <f t="shared" si="0"/>
        <v>4</v>
      </c>
      <c r="Y27" s="47"/>
    </row>
    <row r="28" spans="1:56" s="40" customFormat="1" ht="15" customHeight="1" x14ac:dyDescent="0.2">
      <c r="A28" s="71">
        <v>132</v>
      </c>
      <c r="B28" s="71" t="s">
        <v>110</v>
      </c>
      <c r="C28" s="52">
        <v>19</v>
      </c>
      <c r="D28" s="53"/>
      <c r="E28" s="74"/>
      <c r="F28" s="53"/>
      <c r="G28" s="53"/>
      <c r="H28" s="53"/>
      <c r="I28" s="53"/>
      <c r="J28" s="53"/>
      <c r="K28" s="53"/>
      <c r="L28" s="53"/>
      <c r="M28" s="54"/>
      <c r="N28" s="53">
        <v>6</v>
      </c>
      <c r="O28" s="53"/>
      <c r="P28" s="58"/>
      <c r="Q28" s="73"/>
      <c r="R28" s="73"/>
      <c r="S28" s="53"/>
      <c r="T28" s="53"/>
      <c r="U28" s="74"/>
      <c r="V28" s="53">
        <v>2</v>
      </c>
      <c r="W28" s="49"/>
      <c r="X28" s="37">
        <f t="shared" si="0"/>
        <v>8</v>
      </c>
      <c r="Y28" s="47"/>
    </row>
    <row r="29" spans="1:56" s="40" customFormat="1" ht="15" customHeight="1" x14ac:dyDescent="0.2">
      <c r="A29" s="71">
        <v>131</v>
      </c>
      <c r="B29" s="71" t="s">
        <v>148</v>
      </c>
      <c r="C29" s="52">
        <v>26</v>
      </c>
      <c r="D29" s="53"/>
      <c r="E29" s="74"/>
      <c r="F29" s="53">
        <v>4</v>
      </c>
      <c r="G29" s="53"/>
      <c r="H29" s="53"/>
      <c r="I29" s="53"/>
      <c r="J29" s="53"/>
      <c r="K29" s="53"/>
      <c r="L29" s="53"/>
      <c r="M29" s="54"/>
      <c r="N29" s="53"/>
      <c r="O29" s="53"/>
      <c r="P29" s="58">
        <v>4</v>
      </c>
      <c r="Q29" s="73"/>
      <c r="R29" s="73"/>
      <c r="S29" s="53"/>
      <c r="T29" s="53">
        <v>5</v>
      </c>
      <c r="U29" s="74"/>
      <c r="V29" s="53"/>
      <c r="W29" s="49"/>
      <c r="X29" s="37">
        <f t="shared" si="0"/>
        <v>13</v>
      </c>
      <c r="Y29" s="47"/>
    </row>
    <row r="30" spans="1:56" s="40" customFormat="1" ht="15" customHeight="1" x14ac:dyDescent="0.2">
      <c r="A30" s="71">
        <v>130</v>
      </c>
      <c r="B30" s="71" t="s">
        <v>149</v>
      </c>
      <c r="C30" s="52">
        <v>28</v>
      </c>
      <c r="D30" s="53"/>
      <c r="E30" s="74"/>
      <c r="F30" s="53"/>
      <c r="G30" s="53"/>
      <c r="H30" s="53"/>
      <c r="I30" s="53">
        <v>6</v>
      </c>
      <c r="J30" s="53"/>
      <c r="K30" s="53"/>
      <c r="L30" s="53"/>
      <c r="M30" s="54"/>
      <c r="N30" s="53"/>
      <c r="O30" s="53"/>
      <c r="P30" s="58"/>
      <c r="Q30" s="73"/>
      <c r="R30" s="73"/>
      <c r="S30" s="53"/>
      <c r="T30" s="53"/>
      <c r="U30" s="74"/>
      <c r="V30" s="53"/>
      <c r="W30" s="49"/>
      <c r="X30" s="37">
        <f t="shared" si="0"/>
        <v>6</v>
      </c>
      <c r="Y30" s="47"/>
    </row>
    <row r="31" spans="1:56" ht="15" customHeight="1" x14ac:dyDescent="0.2">
      <c r="A31" s="50" t="s">
        <v>111</v>
      </c>
      <c r="B31" s="51"/>
      <c r="C31" s="52"/>
      <c r="D31" s="59"/>
      <c r="E31" s="75"/>
      <c r="F31" s="55"/>
      <c r="G31" s="55"/>
      <c r="H31" s="55"/>
      <c r="I31" s="55"/>
      <c r="J31" s="55"/>
      <c r="K31" s="55"/>
      <c r="L31" s="55"/>
      <c r="M31" s="56"/>
      <c r="N31" s="55"/>
      <c r="O31" s="55"/>
      <c r="P31" s="58"/>
      <c r="Q31" s="73"/>
      <c r="R31" s="73"/>
      <c r="S31" s="55"/>
      <c r="T31" s="55"/>
      <c r="U31" s="75"/>
      <c r="V31" s="55"/>
      <c r="W31" s="57"/>
      <c r="X31" s="37"/>
      <c r="Y31" s="47"/>
    </row>
    <row r="32" spans="1:56" ht="15" customHeight="1" x14ac:dyDescent="0.2">
      <c r="A32" s="71">
        <v>129</v>
      </c>
      <c r="B32" s="71" t="s">
        <v>114</v>
      </c>
      <c r="C32" s="52">
        <v>17</v>
      </c>
      <c r="D32" s="60"/>
      <c r="E32" s="76"/>
      <c r="F32" s="55"/>
      <c r="G32" s="55"/>
      <c r="H32" s="55"/>
      <c r="I32" s="55">
        <v>1</v>
      </c>
      <c r="J32" s="55"/>
      <c r="K32" s="55"/>
      <c r="L32" s="55"/>
      <c r="M32" s="56"/>
      <c r="N32" s="55"/>
      <c r="O32" s="55">
        <v>3</v>
      </c>
      <c r="P32" s="58"/>
      <c r="Q32" s="73"/>
      <c r="R32" s="73"/>
      <c r="S32" s="55"/>
      <c r="T32" s="55">
        <v>6</v>
      </c>
      <c r="U32" s="75"/>
      <c r="V32" s="55"/>
      <c r="W32" s="57"/>
      <c r="X32" s="37">
        <f t="shared" si="0"/>
        <v>10</v>
      </c>
      <c r="Y32" s="47"/>
      <c r="Z32" s="4"/>
      <c r="AA32" s="5"/>
      <c r="AC32" s="4"/>
      <c r="AD32" s="4"/>
      <c r="AE32" s="4"/>
      <c r="AF32" s="4"/>
      <c r="AG32" s="6"/>
      <c r="AH32" s="6"/>
      <c r="AJ32" s="4"/>
      <c r="AK32" s="4"/>
      <c r="AL32" s="4"/>
      <c r="AM32" s="4"/>
      <c r="AN32" s="4"/>
      <c r="AO32" s="4"/>
      <c r="AP32" s="4"/>
      <c r="AQ32" s="4"/>
      <c r="AR32" s="5"/>
      <c r="AT32" s="4"/>
      <c r="AU32" s="4"/>
      <c r="AV32" s="4"/>
      <c r="AW32" s="4"/>
      <c r="AX32" s="6"/>
      <c r="AY32" s="6"/>
      <c r="BA32" s="6"/>
      <c r="BB32" s="6"/>
      <c r="BC32" s="6"/>
      <c r="BD32" s="6"/>
    </row>
    <row r="33" spans="1:25" ht="15" customHeight="1" x14ac:dyDescent="0.2">
      <c r="A33" s="71">
        <v>128</v>
      </c>
      <c r="B33" s="71" t="s">
        <v>113</v>
      </c>
      <c r="C33" s="52">
        <v>19</v>
      </c>
      <c r="D33" s="60"/>
      <c r="E33" s="76"/>
      <c r="F33" s="55"/>
      <c r="G33" s="55"/>
      <c r="H33" s="55">
        <v>3</v>
      </c>
      <c r="I33" s="55"/>
      <c r="J33" s="55"/>
      <c r="K33" s="55"/>
      <c r="L33" s="55"/>
      <c r="M33" s="56"/>
      <c r="N33" s="55"/>
      <c r="O33" s="55"/>
      <c r="P33" s="58"/>
      <c r="Q33" s="73"/>
      <c r="R33" s="73"/>
      <c r="S33" s="55"/>
      <c r="T33" s="55"/>
      <c r="U33" s="75"/>
      <c r="V33" s="55"/>
      <c r="W33" s="57"/>
      <c r="X33" s="37">
        <f t="shared" si="0"/>
        <v>3</v>
      </c>
      <c r="Y33" s="47"/>
    </row>
    <row r="34" spans="1:25" ht="15" customHeight="1" x14ac:dyDescent="0.2">
      <c r="A34" s="71">
        <v>127</v>
      </c>
      <c r="B34" s="71" t="s">
        <v>150</v>
      </c>
      <c r="C34" s="52">
        <v>12</v>
      </c>
      <c r="D34" s="60"/>
      <c r="E34" s="76"/>
      <c r="F34" s="55"/>
      <c r="G34" s="55"/>
      <c r="H34" s="55"/>
      <c r="I34" s="55"/>
      <c r="J34" s="55">
        <v>5</v>
      </c>
      <c r="K34" s="55"/>
      <c r="L34" s="55"/>
      <c r="M34" s="56"/>
      <c r="N34" s="55"/>
      <c r="O34" s="55">
        <v>1</v>
      </c>
      <c r="P34" s="58"/>
      <c r="Q34" s="73"/>
      <c r="R34" s="73"/>
      <c r="S34" s="55"/>
      <c r="T34" s="55"/>
      <c r="U34" s="75"/>
      <c r="V34" s="55"/>
      <c r="W34" s="57"/>
      <c r="X34" s="37">
        <f t="shared" si="0"/>
        <v>6</v>
      </c>
      <c r="Y34" s="47"/>
    </row>
    <row r="35" spans="1:25" ht="15" customHeight="1" x14ac:dyDescent="0.2">
      <c r="A35" s="71">
        <v>126</v>
      </c>
      <c r="B35" s="71" t="s">
        <v>151</v>
      </c>
      <c r="C35" s="52">
        <v>12</v>
      </c>
      <c r="D35" s="60"/>
      <c r="E35" s="76"/>
      <c r="F35" s="55"/>
      <c r="G35" s="55"/>
      <c r="H35" s="55"/>
      <c r="I35" s="55">
        <v>2</v>
      </c>
      <c r="J35" s="55"/>
      <c r="K35" s="55"/>
      <c r="L35" s="55"/>
      <c r="M35" s="56"/>
      <c r="N35" s="55"/>
      <c r="O35" s="55">
        <v>1</v>
      </c>
      <c r="P35" s="58"/>
      <c r="Q35" s="73"/>
      <c r="R35" s="73"/>
      <c r="S35" s="55"/>
      <c r="T35" s="55">
        <v>6</v>
      </c>
      <c r="U35" s="75"/>
      <c r="V35" s="55"/>
      <c r="W35" s="57"/>
      <c r="X35" s="37">
        <f t="shared" si="0"/>
        <v>9</v>
      </c>
      <c r="Y35" s="47"/>
    </row>
    <row r="36" spans="1:25" ht="15" customHeight="1" x14ac:dyDescent="0.2">
      <c r="A36" s="71">
        <v>125</v>
      </c>
      <c r="B36" s="71" t="s">
        <v>152</v>
      </c>
      <c r="C36" s="52">
        <v>25</v>
      </c>
      <c r="D36" s="60"/>
      <c r="E36" s="76"/>
      <c r="F36" s="55"/>
      <c r="G36" s="55"/>
      <c r="H36" s="55"/>
      <c r="I36" s="55"/>
      <c r="J36" s="55"/>
      <c r="K36" s="55">
        <v>5</v>
      </c>
      <c r="L36" s="55"/>
      <c r="M36" s="56"/>
      <c r="N36" s="55"/>
      <c r="O36" s="55"/>
      <c r="P36" s="58"/>
      <c r="Q36" s="73"/>
      <c r="R36" s="73"/>
      <c r="S36" s="55"/>
      <c r="T36" s="55"/>
      <c r="U36" s="75"/>
      <c r="V36" s="55"/>
      <c r="W36" s="57"/>
      <c r="X36" s="37">
        <f t="shared" si="0"/>
        <v>5</v>
      </c>
      <c r="Y36" s="47"/>
    </row>
    <row r="37" spans="1:25" ht="15" customHeight="1" x14ac:dyDescent="0.2">
      <c r="A37" s="71">
        <v>124</v>
      </c>
      <c r="B37" s="71" t="s">
        <v>153</v>
      </c>
      <c r="C37" s="52">
        <v>9</v>
      </c>
      <c r="D37" s="60"/>
      <c r="E37" s="76"/>
      <c r="F37" s="55"/>
      <c r="G37" s="55"/>
      <c r="H37" s="55"/>
      <c r="I37" s="55"/>
      <c r="J37" s="55"/>
      <c r="K37" s="55"/>
      <c r="L37" s="55">
        <v>4</v>
      </c>
      <c r="M37" s="56"/>
      <c r="N37" s="55"/>
      <c r="O37" s="55"/>
      <c r="P37" s="58">
        <v>1.5</v>
      </c>
      <c r="Q37" s="73"/>
      <c r="R37" s="73"/>
      <c r="S37" s="55"/>
      <c r="T37" s="55"/>
      <c r="U37" s="75"/>
      <c r="V37" s="55"/>
      <c r="W37" s="57"/>
      <c r="X37" s="37">
        <f t="shared" si="0"/>
        <v>5.5</v>
      </c>
      <c r="Y37" s="47"/>
    </row>
    <row r="38" spans="1:25" ht="15" customHeight="1" x14ac:dyDescent="0.2">
      <c r="A38" s="71">
        <v>123</v>
      </c>
      <c r="B38" s="71" t="s">
        <v>154</v>
      </c>
      <c r="C38" s="52">
        <v>11</v>
      </c>
      <c r="D38" s="60"/>
      <c r="E38" s="76"/>
      <c r="F38" s="55"/>
      <c r="G38" s="55"/>
      <c r="H38" s="55"/>
      <c r="I38" s="55"/>
      <c r="J38" s="55">
        <v>3</v>
      </c>
      <c r="K38" s="55"/>
      <c r="L38" s="55"/>
      <c r="M38" s="56"/>
      <c r="N38" s="55"/>
      <c r="O38" s="55"/>
      <c r="P38" s="58">
        <v>1.5</v>
      </c>
      <c r="Q38" s="73"/>
      <c r="R38" s="73"/>
      <c r="S38" s="55"/>
      <c r="T38" s="55"/>
      <c r="U38" s="75"/>
      <c r="V38" s="55"/>
      <c r="W38" s="57"/>
      <c r="X38" s="37">
        <f t="shared" si="0"/>
        <v>4.5</v>
      </c>
      <c r="Y38" s="47"/>
    </row>
    <row r="39" spans="1:25" ht="15" customHeight="1" x14ac:dyDescent="0.2">
      <c r="A39" s="71">
        <v>122</v>
      </c>
      <c r="B39" s="71" t="s">
        <v>155</v>
      </c>
      <c r="C39" s="52">
        <v>15</v>
      </c>
      <c r="D39" s="60"/>
      <c r="E39" s="76"/>
      <c r="F39" s="55">
        <v>3</v>
      </c>
      <c r="G39" s="55"/>
      <c r="H39" s="55"/>
      <c r="I39" s="55"/>
      <c r="J39" s="55"/>
      <c r="K39" s="55"/>
      <c r="L39" s="55"/>
      <c r="M39" s="56"/>
      <c r="N39" s="55"/>
      <c r="O39" s="55"/>
      <c r="P39" s="58"/>
      <c r="Q39" s="73"/>
      <c r="R39" s="73"/>
      <c r="S39" s="55"/>
      <c r="T39" s="55">
        <v>6</v>
      </c>
      <c r="U39" s="75"/>
      <c r="V39" s="55"/>
      <c r="W39" s="57"/>
      <c r="X39" s="37">
        <f t="shared" si="0"/>
        <v>9</v>
      </c>
      <c r="Y39" s="47"/>
    </row>
    <row r="40" spans="1:25" ht="15" customHeight="1" x14ac:dyDescent="0.2">
      <c r="A40" s="71">
        <v>121</v>
      </c>
      <c r="B40" s="71" t="s">
        <v>115</v>
      </c>
      <c r="C40" s="52">
        <v>15</v>
      </c>
      <c r="D40" s="60"/>
      <c r="E40" s="76"/>
      <c r="F40" s="55"/>
      <c r="G40" s="55"/>
      <c r="H40" s="55"/>
      <c r="I40" s="55"/>
      <c r="J40" s="55"/>
      <c r="K40" s="55"/>
      <c r="L40" s="55"/>
      <c r="M40" s="56"/>
      <c r="N40" s="55"/>
      <c r="O40" s="55">
        <v>3</v>
      </c>
      <c r="P40" s="58"/>
      <c r="Q40" s="73"/>
      <c r="R40" s="73"/>
      <c r="S40" s="55"/>
      <c r="T40" s="55">
        <v>6</v>
      </c>
      <c r="U40" s="75"/>
      <c r="V40" s="55"/>
      <c r="W40" s="57"/>
      <c r="X40" s="37">
        <f t="shared" si="0"/>
        <v>9</v>
      </c>
      <c r="Y40" s="47"/>
    </row>
    <row r="41" spans="1:25" ht="15" customHeight="1" x14ac:dyDescent="0.2">
      <c r="A41" s="71">
        <v>120</v>
      </c>
      <c r="B41" s="71" t="s">
        <v>156</v>
      </c>
      <c r="C41" s="52">
        <v>14</v>
      </c>
      <c r="D41" s="60"/>
      <c r="E41" s="76"/>
      <c r="F41" s="55"/>
      <c r="G41" s="55"/>
      <c r="H41" s="55"/>
      <c r="I41" s="55"/>
      <c r="J41" s="55"/>
      <c r="K41" s="55"/>
      <c r="L41" s="55"/>
      <c r="M41" s="56"/>
      <c r="N41" s="55"/>
      <c r="O41" s="55"/>
      <c r="P41" s="58"/>
      <c r="Q41" s="73"/>
      <c r="R41" s="73"/>
      <c r="S41" s="55"/>
      <c r="T41" s="55">
        <v>6</v>
      </c>
      <c r="U41" s="75"/>
      <c r="V41" s="55"/>
      <c r="W41" s="57"/>
      <c r="X41" s="37">
        <f t="shared" si="0"/>
        <v>6</v>
      </c>
      <c r="Y41" s="47"/>
    </row>
    <row r="42" spans="1:25" ht="15" customHeight="1" x14ac:dyDescent="0.2">
      <c r="A42" s="71">
        <v>119</v>
      </c>
      <c r="B42" s="71" t="s">
        <v>157</v>
      </c>
      <c r="C42" s="52">
        <v>13</v>
      </c>
      <c r="D42" s="60"/>
      <c r="E42" s="76"/>
      <c r="F42" s="55"/>
      <c r="G42" s="55"/>
      <c r="H42" s="55"/>
      <c r="I42" s="55"/>
      <c r="J42" s="55"/>
      <c r="K42" s="55">
        <v>6</v>
      </c>
      <c r="L42" s="55"/>
      <c r="M42" s="56"/>
      <c r="N42" s="55"/>
      <c r="O42" s="55"/>
      <c r="P42" s="58"/>
      <c r="Q42" s="73"/>
      <c r="R42" s="73"/>
      <c r="S42" s="55"/>
      <c r="T42" s="55"/>
      <c r="U42" s="75"/>
      <c r="V42" s="55"/>
      <c r="W42" s="57"/>
      <c r="X42" s="37">
        <f t="shared" si="0"/>
        <v>6</v>
      </c>
      <c r="Y42" s="61"/>
    </row>
    <row r="43" spans="1:25" ht="15" customHeight="1" x14ac:dyDescent="0.2">
      <c r="A43" s="71">
        <v>118</v>
      </c>
      <c r="B43" s="71" t="s">
        <v>112</v>
      </c>
      <c r="C43" s="52">
        <v>25</v>
      </c>
      <c r="D43" s="60"/>
      <c r="E43" s="76"/>
      <c r="F43" s="55">
        <v>2</v>
      </c>
      <c r="G43" s="55"/>
      <c r="H43" s="55"/>
      <c r="I43" s="55"/>
      <c r="J43" s="55"/>
      <c r="K43" s="55"/>
      <c r="L43" s="55"/>
      <c r="M43" s="56"/>
      <c r="N43" s="55"/>
      <c r="O43" s="55"/>
      <c r="P43" s="58"/>
      <c r="Q43" s="73"/>
      <c r="R43" s="73"/>
      <c r="S43" s="55"/>
      <c r="T43" s="55">
        <v>6</v>
      </c>
      <c r="U43" s="75"/>
      <c r="V43" s="55"/>
      <c r="W43" s="57"/>
      <c r="X43" s="37">
        <f t="shared" si="0"/>
        <v>8</v>
      </c>
      <c r="Y43" s="61"/>
    </row>
    <row r="44" spans="1:25" ht="15" customHeight="1" x14ac:dyDescent="0.2">
      <c r="A44" s="50" t="s">
        <v>158</v>
      </c>
      <c r="B44" s="71"/>
      <c r="C44" s="52"/>
      <c r="D44" s="60"/>
      <c r="E44" s="76"/>
      <c r="F44" s="55"/>
      <c r="G44" s="55"/>
      <c r="H44" s="55"/>
      <c r="I44" s="55"/>
      <c r="J44" s="55"/>
      <c r="K44" s="55"/>
      <c r="L44" s="55"/>
      <c r="M44" s="56"/>
      <c r="N44" s="55"/>
      <c r="O44" s="55"/>
      <c r="P44" s="58"/>
      <c r="Q44" s="73"/>
      <c r="R44" s="73"/>
      <c r="S44" s="55"/>
      <c r="T44" s="55"/>
      <c r="U44" s="75"/>
      <c r="V44" s="55"/>
      <c r="W44" s="57"/>
      <c r="X44" s="37"/>
      <c r="Y44" s="61"/>
    </row>
    <row r="45" spans="1:25" ht="15" customHeight="1" x14ac:dyDescent="0.2">
      <c r="A45" s="71">
        <v>117</v>
      </c>
      <c r="B45" s="71" t="s">
        <v>159</v>
      </c>
      <c r="C45" s="52">
        <v>22</v>
      </c>
      <c r="D45" s="60"/>
      <c r="E45" s="76"/>
      <c r="F45" s="55"/>
      <c r="G45" s="55"/>
      <c r="H45" s="55"/>
      <c r="I45" s="55"/>
      <c r="J45" s="55"/>
      <c r="K45" s="55"/>
      <c r="L45" s="55"/>
      <c r="M45" s="56"/>
      <c r="N45" s="55"/>
      <c r="O45" s="55"/>
      <c r="P45" s="58"/>
      <c r="Q45" s="73"/>
      <c r="R45" s="73"/>
      <c r="S45" s="55"/>
      <c r="T45" s="55"/>
      <c r="U45" s="75"/>
      <c r="V45" s="55"/>
      <c r="W45" s="57"/>
      <c r="X45" s="37">
        <f t="shared" si="0"/>
        <v>0</v>
      </c>
      <c r="Y45" s="61"/>
    </row>
    <row r="46" spans="1:25" ht="15" customHeight="1" x14ac:dyDescent="0.2">
      <c r="A46" s="50" t="s">
        <v>116</v>
      </c>
      <c r="B46" s="51"/>
      <c r="C46" s="52"/>
      <c r="D46" s="59"/>
      <c r="E46" s="75"/>
      <c r="F46" s="55"/>
      <c r="G46" s="55"/>
      <c r="H46" s="55"/>
      <c r="I46" s="55"/>
      <c r="J46" s="55"/>
      <c r="K46" s="55"/>
      <c r="L46" s="55"/>
      <c r="M46" s="56"/>
      <c r="N46" s="55"/>
      <c r="O46" s="55"/>
      <c r="P46" s="58"/>
      <c r="Q46" s="73"/>
      <c r="R46" s="73"/>
      <c r="S46" s="55"/>
      <c r="T46" s="55"/>
      <c r="U46" s="75"/>
      <c r="V46" s="55"/>
      <c r="W46" s="57"/>
      <c r="X46" s="37"/>
      <c r="Y46" s="61"/>
    </row>
    <row r="47" spans="1:25" ht="15" customHeight="1" x14ac:dyDescent="0.2">
      <c r="A47" s="71">
        <v>116</v>
      </c>
      <c r="B47" s="71" t="s">
        <v>119</v>
      </c>
      <c r="C47" s="52">
        <v>15</v>
      </c>
      <c r="D47" s="59"/>
      <c r="E47" s="75"/>
      <c r="F47" s="55"/>
      <c r="G47" s="55"/>
      <c r="H47" s="55">
        <v>4</v>
      </c>
      <c r="I47" s="55"/>
      <c r="J47" s="55"/>
      <c r="K47" s="55"/>
      <c r="L47" s="55"/>
      <c r="M47" s="56"/>
      <c r="N47" s="55"/>
      <c r="O47" s="55"/>
      <c r="P47" s="58">
        <v>6</v>
      </c>
      <c r="Q47" s="73"/>
      <c r="R47" s="73"/>
      <c r="S47" s="55"/>
      <c r="T47" s="55"/>
      <c r="U47" s="75"/>
      <c r="V47" s="55">
        <v>6</v>
      </c>
      <c r="W47" s="57"/>
      <c r="X47" s="37">
        <f t="shared" si="0"/>
        <v>16</v>
      </c>
      <c r="Y47" s="61"/>
    </row>
    <row r="48" spans="1:25" ht="15" customHeight="1" x14ac:dyDescent="0.2">
      <c r="A48" s="71">
        <v>115</v>
      </c>
      <c r="B48" s="71" t="s">
        <v>160</v>
      </c>
      <c r="C48" s="52">
        <v>14</v>
      </c>
      <c r="D48" s="59"/>
      <c r="E48" s="75"/>
      <c r="F48" s="55"/>
      <c r="G48" s="55"/>
      <c r="H48" s="55"/>
      <c r="I48" s="55"/>
      <c r="J48" s="55">
        <v>2</v>
      </c>
      <c r="K48" s="55"/>
      <c r="L48" s="55"/>
      <c r="M48" s="56"/>
      <c r="N48" s="55"/>
      <c r="O48" s="55"/>
      <c r="P48" s="58"/>
      <c r="Q48" s="73"/>
      <c r="R48" s="73"/>
      <c r="S48" s="55"/>
      <c r="T48" s="55"/>
      <c r="U48" s="75"/>
      <c r="V48" s="55">
        <v>6</v>
      </c>
      <c r="W48" s="57"/>
      <c r="X48" s="37">
        <f t="shared" si="0"/>
        <v>8</v>
      </c>
      <c r="Y48" s="61"/>
    </row>
    <row r="49" spans="1:26" ht="15" customHeight="1" x14ac:dyDescent="0.2">
      <c r="A49" s="71">
        <v>114</v>
      </c>
      <c r="B49" s="71" t="s">
        <v>161</v>
      </c>
      <c r="C49" s="52">
        <v>13</v>
      </c>
      <c r="D49" s="59"/>
      <c r="E49" s="75"/>
      <c r="F49" s="55"/>
      <c r="G49" s="55"/>
      <c r="H49" s="55"/>
      <c r="I49" s="55"/>
      <c r="J49" s="55"/>
      <c r="K49" s="55"/>
      <c r="L49" s="55"/>
      <c r="M49" s="56"/>
      <c r="N49" s="55"/>
      <c r="O49" s="55"/>
      <c r="P49" s="58"/>
      <c r="Q49" s="73"/>
      <c r="R49" s="73"/>
      <c r="S49" s="55"/>
      <c r="T49" s="55"/>
      <c r="U49" s="75"/>
      <c r="V49" s="55">
        <v>6</v>
      </c>
      <c r="W49" s="57"/>
      <c r="X49" s="37">
        <f t="shared" si="0"/>
        <v>6</v>
      </c>
      <c r="Y49" s="61"/>
    </row>
    <row r="50" spans="1:26" ht="15" customHeight="1" x14ac:dyDescent="0.2">
      <c r="A50" s="71">
        <v>113</v>
      </c>
      <c r="B50" s="71" t="s">
        <v>120</v>
      </c>
      <c r="C50" s="52">
        <v>14</v>
      </c>
      <c r="D50" s="59"/>
      <c r="E50" s="75"/>
      <c r="F50" s="55"/>
      <c r="G50" s="55"/>
      <c r="H50" s="55"/>
      <c r="I50" s="55"/>
      <c r="J50" s="55">
        <v>4</v>
      </c>
      <c r="K50" s="55"/>
      <c r="L50" s="55"/>
      <c r="M50" s="56"/>
      <c r="N50" s="55"/>
      <c r="O50" s="55"/>
      <c r="P50" s="58"/>
      <c r="Q50" s="73"/>
      <c r="R50" s="73"/>
      <c r="S50" s="55"/>
      <c r="T50" s="55"/>
      <c r="U50" s="75"/>
      <c r="V50" s="55">
        <v>6</v>
      </c>
      <c r="W50" s="57"/>
      <c r="X50" s="37">
        <f t="shared" si="0"/>
        <v>10</v>
      </c>
      <c r="Y50" s="61"/>
    </row>
    <row r="51" spans="1:26" ht="15" customHeight="1" x14ac:dyDescent="0.2">
      <c r="A51" s="71">
        <v>112</v>
      </c>
      <c r="B51" s="71" t="s">
        <v>162</v>
      </c>
      <c r="C51" s="52">
        <v>13</v>
      </c>
      <c r="D51" s="59"/>
      <c r="E51" s="75"/>
      <c r="F51" s="55"/>
      <c r="G51" s="55"/>
      <c r="H51" s="55"/>
      <c r="I51" s="55"/>
      <c r="J51" s="55"/>
      <c r="K51" s="55"/>
      <c r="L51" s="55"/>
      <c r="M51" s="56"/>
      <c r="N51" s="55"/>
      <c r="O51" s="55"/>
      <c r="P51" s="58">
        <v>3</v>
      </c>
      <c r="Q51" s="73"/>
      <c r="R51" s="73"/>
      <c r="S51" s="55"/>
      <c r="T51" s="55"/>
      <c r="U51" s="75"/>
      <c r="V51" s="55"/>
      <c r="W51" s="57"/>
      <c r="X51" s="37">
        <f t="shared" si="0"/>
        <v>3</v>
      </c>
      <c r="Y51" s="61"/>
    </row>
    <row r="52" spans="1:26" ht="15" customHeight="1" x14ac:dyDescent="0.2">
      <c r="A52" s="71">
        <v>111</v>
      </c>
      <c r="B52" s="71" t="s">
        <v>117</v>
      </c>
      <c r="C52" s="52">
        <v>13</v>
      </c>
      <c r="D52" s="59"/>
      <c r="E52" s="75"/>
      <c r="F52" s="55"/>
      <c r="G52" s="55"/>
      <c r="H52" s="55"/>
      <c r="I52" s="55"/>
      <c r="J52" s="55"/>
      <c r="K52" s="55"/>
      <c r="L52" s="55"/>
      <c r="M52" s="56"/>
      <c r="N52" s="55"/>
      <c r="O52" s="55"/>
      <c r="P52" s="58">
        <v>3</v>
      </c>
      <c r="Q52" s="73"/>
      <c r="R52" s="73"/>
      <c r="S52" s="55"/>
      <c r="T52" s="55"/>
      <c r="U52" s="75"/>
      <c r="V52" s="55">
        <v>6</v>
      </c>
      <c r="W52" s="57"/>
      <c r="X52" s="37">
        <f t="shared" si="0"/>
        <v>9</v>
      </c>
      <c r="Y52" s="61"/>
      <c r="Z52" s="62"/>
    </row>
    <row r="53" spans="1:26" ht="15" customHeight="1" x14ac:dyDescent="0.2">
      <c r="A53" s="71">
        <v>110</v>
      </c>
      <c r="B53" s="71" t="s">
        <v>163</v>
      </c>
      <c r="C53" s="52">
        <v>11</v>
      </c>
      <c r="D53" s="59"/>
      <c r="E53" s="75"/>
      <c r="F53" s="55"/>
      <c r="G53" s="55"/>
      <c r="H53" s="55"/>
      <c r="I53" s="55"/>
      <c r="J53" s="55"/>
      <c r="K53" s="55">
        <v>1</v>
      </c>
      <c r="L53" s="55"/>
      <c r="M53" s="56"/>
      <c r="N53" s="55"/>
      <c r="O53" s="55"/>
      <c r="P53" s="58"/>
      <c r="Q53" s="73"/>
      <c r="R53" s="73"/>
      <c r="S53" s="55"/>
      <c r="T53" s="55"/>
      <c r="U53" s="75"/>
      <c r="V53" s="55"/>
      <c r="W53" s="57"/>
      <c r="X53" s="37">
        <f t="shared" si="0"/>
        <v>1</v>
      </c>
      <c r="Y53" s="61"/>
      <c r="Z53" s="62"/>
    </row>
    <row r="54" spans="1:26" ht="15" customHeight="1" x14ac:dyDescent="0.2">
      <c r="A54" s="71">
        <v>109</v>
      </c>
      <c r="B54" s="71" t="s">
        <v>118</v>
      </c>
      <c r="C54" s="52">
        <v>23</v>
      </c>
      <c r="D54" s="59">
        <v>5</v>
      </c>
      <c r="E54" s="75"/>
      <c r="F54" s="55"/>
      <c r="G54" s="55"/>
      <c r="H54" s="55"/>
      <c r="I54" s="55"/>
      <c r="J54" s="55"/>
      <c r="K54" s="55"/>
      <c r="L54" s="55"/>
      <c r="M54" s="56"/>
      <c r="N54" s="55"/>
      <c r="O54" s="55"/>
      <c r="P54" s="58">
        <v>6</v>
      </c>
      <c r="Q54" s="73"/>
      <c r="R54" s="73"/>
      <c r="S54" s="55"/>
      <c r="T54" s="55"/>
      <c r="U54" s="75"/>
      <c r="V54" s="55"/>
      <c r="W54" s="57"/>
      <c r="X54" s="37">
        <f t="shared" si="0"/>
        <v>11</v>
      </c>
      <c r="Y54" s="61"/>
      <c r="Z54" s="62"/>
    </row>
    <row r="55" spans="1:26" ht="15" customHeight="1" x14ac:dyDescent="0.2">
      <c r="A55" s="71">
        <v>108</v>
      </c>
      <c r="B55" s="71" t="s">
        <v>164</v>
      </c>
      <c r="C55" s="15">
        <v>14</v>
      </c>
      <c r="D55" s="59"/>
      <c r="E55" s="75"/>
      <c r="F55" s="55"/>
      <c r="G55" s="55"/>
      <c r="H55" s="55"/>
      <c r="I55" s="55"/>
      <c r="J55" s="55">
        <v>1</v>
      </c>
      <c r="K55" s="55"/>
      <c r="L55" s="55"/>
      <c r="M55" s="56"/>
      <c r="N55" s="55"/>
      <c r="O55" s="55"/>
      <c r="P55" s="58"/>
      <c r="Q55" s="73"/>
      <c r="R55" s="73"/>
      <c r="S55" s="55"/>
      <c r="T55" s="55"/>
      <c r="U55" s="75"/>
      <c r="V55" s="55">
        <v>6</v>
      </c>
      <c r="W55" s="57"/>
      <c r="X55" s="37">
        <f t="shared" si="0"/>
        <v>7</v>
      </c>
      <c r="Y55" s="61"/>
      <c r="Z55" s="62"/>
    </row>
    <row r="56" spans="1:26" ht="15" customHeight="1" x14ac:dyDescent="0.2">
      <c r="A56" s="50" t="s">
        <v>121</v>
      </c>
      <c r="B56" s="51"/>
      <c r="C56" s="59"/>
      <c r="D56" s="59"/>
      <c r="E56" s="75"/>
      <c r="F56" s="55"/>
      <c r="G56" s="55"/>
      <c r="H56" s="55"/>
      <c r="I56" s="55"/>
      <c r="J56" s="55"/>
      <c r="K56" s="55"/>
      <c r="L56" s="55"/>
      <c r="M56" s="56"/>
      <c r="N56" s="55"/>
      <c r="O56" s="55"/>
      <c r="P56" s="58"/>
      <c r="Q56" s="73"/>
      <c r="R56" s="73"/>
      <c r="S56" s="55"/>
      <c r="T56" s="55"/>
      <c r="U56" s="75"/>
      <c r="V56" s="55"/>
      <c r="W56" s="57"/>
      <c r="X56" s="37"/>
      <c r="Y56" s="61"/>
      <c r="Z56" s="62"/>
    </row>
    <row r="57" spans="1:26" ht="15" customHeight="1" x14ac:dyDescent="0.2">
      <c r="A57" s="71">
        <v>107</v>
      </c>
      <c r="B57" s="71" t="s">
        <v>165</v>
      </c>
      <c r="C57" s="60">
        <v>18</v>
      </c>
      <c r="D57" s="59"/>
      <c r="E57" s="75"/>
      <c r="F57" s="55"/>
      <c r="G57" s="55">
        <v>6</v>
      </c>
      <c r="H57" s="55"/>
      <c r="I57" s="55"/>
      <c r="J57" s="55"/>
      <c r="K57" s="55"/>
      <c r="L57" s="55"/>
      <c r="M57" s="56"/>
      <c r="N57" s="55">
        <v>6</v>
      </c>
      <c r="O57" s="55"/>
      <c r="P57" s="58"/>
      <c r="Q57" s="73"/>
      <c r="R57" s="73"/>
      <c r="S57" s="55"/>
      <c r="T57" s="55">
        <v>5</v>
      </c>
      <c r="U57" s="75"/>
      <c r="V57" s="55"/>
      <c r="W57" s="57"/>
      <c r="X57" s="37">
        <f t="shared" si="0"/>
        <v>17</v>
      </c>
      <c r="Y57" s="61"/>
      <c r="Z57" s="62"/>
    </row>
    <row r="58" spans="1:26" ht="15" customHeight="1" x14ac:dyDescent="0.2">
      <c r="A58" s="71">
        <v>106</v>
      </c>
      <c r="B58" s="71" t="s">
        <v>122</v>
      </c>
      <c r="C58" s="60">
        <v>20</v>
      </c>
      <c r="D58" s="59"/>
      <c r="E58" s="75"/>
      <c r="F58" s="55"/>
      <c r="G58" s="55"/>
      <c r="H58" s="55"/>
      <c r="I58" s="55"/>
      <c r="J58" s="55"/>
      <c r="K58" s="55"/>
      <c r="L58" s="55"/>
      <c r="M58" s="56"/>
      <c r="N58" s="55"/>
      <c r="O58" s="55"/>
      <c r="P58" s="58"/>
      <c r="Q58" s="73"/>
      <c r="R58" s="73"/>
      <c r="S58" s="55"/>
      <c r="T58" s="55">
        <v>5</v>
      </c>
      <c r="U58" s="75"/>
      <c r="V58" s="55"/>
      <c r="W58" s="57"/>
      <c r="X58" s="37">
        <f t="shared" si="0"/>
        <v>5</v>
      </c>
      <c r="Y58" s="61"/>
      <c r="Z58" s="62"/>
    </row>
    <row r="59" spans="1:26" ht="15" customHeight="1" x14ac:dyDescent="0.2">
      <c r="A59" s="71">
        <v>105</v>
      </c>
      <c r="B59" s="71" t="s">
        <v>166</v>
      </c>
      <c r="C59" s="60">
        <v>6</v>
      </c>
      <c r="D59" s="59"/>
      <c r="E59" s="75"/>
      <c r="F59" s="55"/>
      <c r="G59" s="55"/>
      <c r="H59" s="55"/>
      <c r="I59" s="55"/>
      <c r="J59" s="55"/>
      <c r="K59" s="55"/>
      <c r="L59" s="55"/>
      <c r="M59" s="56"/>
      <c r="N59" s="55"/>
      <c r="O59" s="55"/>
      <c r="P59" s="58"/>
      <c r="Q59" s="73"/>
      <c r="R59" s="73"/>
      <c r="S59" s="55"/>
      <c r="T59" s="55"/>
      <c r="U59" s="75"/>
      <c r="V59" s="55">
        <v>2</v>
      </c>
      <c r="W59" s="57"/>
      <c r="X59" s="37">
        <f t="shared" si="0"/>
        <v>2</v>
      </c>
      <c r="Y59" s="61"/>
      <c r="Z59" s="62"/>
    </row>
    <row r="60" spans="1:26" ht="15" customHeight="1" x14ac:dyDescent="0.2">
      <c r="A60" s="71">
        <v>104</v>
      </c>
      <c r="B60" s="71" t="s">
        <v>167</v>
      </c>
      <c r="C60" s="60">
        <v>7</v>
      </c>
      <c r="D60" s="59"/>
      <c r="E60" s="75"/>
      <c r="F60" s="55"/>
      <c r="G60" s="55"/>
      <c r="H60" s="55"/>
      <c r="I60" s="55"/>
      <c r="J60" s="55"/>
      <c r="K60" s="55"/>
      <c r="L60" s="55"/>
      <c r="M60" s="56"/>
      <c r="N60" s="55"/>
      <c r="O60" s="55"/>
      <c r="P60" s="58"/>
      <c r="Q60" s="73"/>
      <c r="R60" s="73"/>
      <c r="S60" s="55"/>
      <c r="T60" s="55"/>
      <c r="U60" s="75"/>
      <c r="V60" s="55">
        <v>2</v>
      </c>
      <c r="W60" s="57"/>
      <c r="X60" s="37">
        <f t="shared" si="0"/>
        <v>2</v>
      </c>
      <c r="Y60" s="61"/>
      <c r="Z60" s="62"/>
    </row>
    <row r="61" spans="1:26" ht="15" customHeight="1" x14ac:dyDescent="0.2">
      <c r="A61" s="71">
        <v>103</v>
      </c>
      <c r="B61" s="71" t="s">
        <v>168</v>
      </c>
      <c r="C61" s="60">
        <v>20</v>
      </c>
      <c r="D61" s="59"/>
      <c r="E61" s="75"/>
      <c r="F61" s="55"/>
      <c r="G61" s="55"/>
      <c r="H61" s="55"/>
      <c r="I61" s="55"/>
      <c r="J61" s="55"/>
      <c r="K61" s="55"/>
      <c r="L61" s="55"/>
      <c r="M61" s="56"/>
      <c r="N61" s="55"/>
      <c r="O61" s="55"/>
      <c r="P61" s="58"/>
      <c r="Q61" s="73"/>
      <c r="R61" s="73"/>
      <c r="S61" s="55"/>
      <c r="T61" s="55">
        <v>5</v>
      </c>
      <c r="U61" s="75"/>
      <c r="V61" s="55"/>
      <c r="W61" s="57"/>
      <c r="X61" s="37">
        <f t="shared" si="0"/>
        <v>5</v>
      </c>
      <c r="Y61" s="61"/>
      <c r="Z61" s="62"/>
    </row>
    <row r="62" spans="1:26" ht="15" customHeight="1" x14ac:dyDescent="0.2">
      <c r="A62" s="71">
        <v>102</v>
      </c>
      <c r="B62" s="71" t="s">
        <v>169</v>
      </c>
      <c r="C62" s="60">
        <v>10</v>
      </c>
      <c r="D62" s="59"/>
      <c r="E62" s="75"/>
      <c r="F62" s="55"/>
      <c r="G62" s="55"/>
      <c r="H62" s="55"/>
      <c r="I62" s="55"/>
      <c r="J62" s="55"/>
      <c r="K62" s="55"/>
      <c r="L62" s="55"/>
      <c r="M62" s="56"/>
      <c r="N62" s="55"/>
      <c r="O62" s="55"/>
      <c r="P62" s="58"/>
      <c r="Q62" s="73"/>
      <c r="R62" s="73"/>
      <c r="S62" s="55"/>
      <c r="T62" s="55"/>
      <c r="U62" s="75"/>
      <c r="V62" s="55">
        <v>2</v>
      </c>
      <c r="W62" s="57"/>
      <c r="X62" s="37">
        <f t="shared" si="0"/>
        <v>2</v>
      </c>
      <c r="Y62" s="61"/>
      <c r="Z62" s="62"/>
    </row>
    <row r="63" spans="1:26" ht="15" customHeight="1" x14ac:dyDescent="0.2">
      <c r="A63" s="71">
        <v>101</v>
      </c>
      <c r="B63" s="71" t="s">
        <v>170</v>
      </c>
      <c r="C63" s="60">
        <v>13</v>
      </c>
      <c r="D63" s="59"/>
      <c r="E63" s="75"/>
      <c r="F63" s="55"/>
      <c r="G63" s="55"/>
      <c r="H63" s="55"/>
      <c r="I63" s="55"/>
      <c r="J63" s="55"/>
      <c r="K63" s="55">
        <v>2</v>
      </c>
      <c r="L63" s="55"/>
      <c r="M63" s="56"/>
      <c r="N63" s="55"/>
      <c r="O63" s="55"/>
      <c r="P63" s="58"/>
      <c r="Q63" s="73"/>
      <c r="R63" s="73"/>
      <c r="S63" s="55"/>
      <c r="T63" s="55">
        <v>5</v>
      </c>
      <c r="U63" s="75"/>
      <c r="V63" s="55"/>
      <c r="W63" s="57"/>
      <c r="X63" s="37">
        <f t="shared" si="0"/>
        <v>7</v>
      </c>
      <c r="Y63" s="61"/>
      <c r="Z63" s="62"/>
    </row>
    <row r="64" spans="1:26" ht="15" customHeight="1" x14ac:dyDescent="0.2">
      <c r="A64" s="71">
        <v>100</v>
      </c>
      <c r="B64" s="71" t="s">
        <v>171</v>
      </c>
      <c r="C64" s="60">
        <v>13</v>
      </c>
      <c r="D64" s="59"/>
      <c r="E64" s="75"/>
      <c r="F64" s="55"/>
      <c r="G64" s="55"/>
      <c r="H64" s="55"/>
      <c r="I64" s="55"/>
      <c r="J64" s="55">
        <v>6</v>
      </c>
      <c r="K64" s="55"/>
      <c r="L64" s="55"/>
      <c r="M64" s="56"/>
      <c r="N64" s="55"/>
      <c r="O64" s="55"/>
      <c r="P64" s="58"/>
      <c r="Q64" s="73"/>
      <c r="R64" s="73"/>
      <c r="S64" s="55"/>
      <c r="T64" s="55"/>
      <c r="U64" s="75"/>
      <c r="V64" s="55">
        <v>2</v>
      </c>
      <c r="W64" s="57"/>
      <c r="X64" s="37">
        <f t="shared" si="0"/>
        <v>8</v>
      </c>
      <c r="Y64" s="61"/>
      <c r="Z64" s="62"/>
    </row>
    <row r="65" spans="1:26" ht="15" customHeight="1" x14ac:dyDescent="0.2">
      <c r="A65" s="71">
        <v>99</v>
      </c>
      <c r="B65" s="71" t="s">
        <v>123</v>
      </c>
      <c r="C65" s="60">
        <v>17</v>
      </c>
      <c r="D65" s="59"/>
      <c r="E65" s="75"/>
      <c r="F65" s="55"/>
      <c r="G65" s="55"/>
      <c r="H65" s="55">
        <v>2</v>
      </c>
      <c r="I65" s="55"/>
      <c r="J65" s="55"/>
      <c r="K65" s="55"/>
      <c r="L65" s="55"/>
      <c r="M65" s="56"/>
      <c r="N65" s="55"/>
      <c r="O65" s="55"/>
      <c r="P65" s="58"/>
      <c r="Q65" s="73"/>
      <c r="R65" s="73"/>
      <c r="S65" s="55"/>
      <c r="T65" s="55">
        <v>5</v>
      </c>
      <c r="U65" s="75"/>
      <c r="V65" s="55"/>
      <c r="W65" s="57"/>
      <c r="X65" s="37">
        <f t="shared" si="0"/>
        <v>7</v>
      </c>
      <c r="Y65" s="61"/>
      <c r="Z65" s="62"/>
    </row>
    <row r="66" spans="1:26" ht="15" customHeight="1" x14ac:dyDescent="0.2">
      <c r="A66" s="71">
        <v>98</v>
      </c>
      <c r="B66" s="71" t="s">
        <v>172</v>
      </c>
      <c r="C66" s="60">
        <v>14</v>
      </c>
      <c r="D66" s="59"/>
      <c r="E66" s="75"/>
      <c r="F66" s="55"/>
      <c r="G66" s="55"/>
      <c r="H66" s="55"/>
      <c r="I66" s="55"/>
      <c r="J66" s="55"/>
      <c r="K66" s="55"/>
      <c r="L66" s="55"/>
      <c r="M66" s="56"/>
      <c r="N66" s="55"/>
      <c r="O66" s="55"/>
      <c r="P66" s="58"/>
      <c r="Q66" s="73"/>
      <c r="R66" s="73"/>
      <c r="S66" s="55"/>
      <c r="T66" s="55">
        <v>5</v>
      </c>
      <c r="U66" s="75"/>
      <c r="V66" s="55"/>
      <c r="W66" s="57"/>
      <c r="X66" s="37">
        <f t="shared" si="0"/>
        <v>5</v>
      </c>
      <c r="Y66" s="61"/>
      <c r="Z66" s="62"/>
    </row>
    <row r="67" spans="1:26" ht="15" customHeight="1" x14ac:dyDescent="0.2">
      <c r="A67" s="71">
        <v>97</v>
      </c>
      <c r="B67" s="71" t="s">
        <v>173</v>
      </c>
      <c r="C67" s="60">
        <v>16</v>
      </c>
      <c r="D67" s="59"/>
      <c r="E67" s="75"/>
      <c r="F67" s="55"/>
      <c r="G67" s="55"/>
      <c r="H67" s="55"/>
      <c r="I67" s="55"/>
      <c r="J67" s="55"/>
      <c r="K67" s="55"/>
      <c r="L67" s="55"/>
      <c r="M67" s="56"/>
      <c r="N67" s="55"/>
      <c r="O67" s="55"/>
      <c r="P67" s="58"/>
      <c r="Q67" s="73"/>
      <c r="R67" s="73"/>
      <c r="S67" s="55"/>
      <c r="T67" s="55"/>
      <c r="U67" s="75"/>
      <c r="V67" s="55">
        <v>2</v>
      </c>
      <c r="W67" s="57"/>
      <c r="X67" s="37">
        <f t="shared" si="0"/>
        <v>2</v>
      </c>
      <c r="Y67" s="61"/>
      <c r="Z67" s="62"/>
    </row>
    <row r="68" spans="1:26" ht="15" customHeight="1" x14ac:dyDescent="0.2">
      <c r="A68" s="50" t="s">
        <v>124</v>
      </c>
      <c r="B68" s="51"/>
      <c r="C68" s="52"/>
      <c r="D68" s="59"/>
      <c r="E68" s="75"/>
      <c r="F68" s="55"/>
      <c r="G68" s="55"/>
      <c r="H68" s="55"/>
      <c r="I68" s="55"/>
      <c r="J68" s="55"/>
      <c r="K68" s="55"/>
      <c r="L68" s="55"/>
      <c r="M68" s="56"/>
      <c r="N68" s="55"/>
      <c r="O68" s="55"/>
      <c r="P68" s="58"/>
      <c r="Q68" s="73"/>
      <c r="R68" s="73"/>
      <c r="S68" s="55"/>
      <c r="T68" s="55"/>
      <c r="U68" s="75"/>
      <c r="V68" s="55"/>
      <c r="W68" s="57"/>
      <c r="X68" s="37"/>
      <c r="Y68" s="61"/>
      <c r="Z68" s="62"/>
    </row>
    <row r="69" spans="1:26" ht="15" customHeight="1" x14ac:dyDescent="0.2">
      <c r="A69" s="71">
        <v>96</v>
      </c>
      <c r="B69" s="71" t="s">
        <v>174</v>
      </c>
      <c r="C69" s="52">
        <v>6</v>
      </c>
      <c r="D69" s="59"/>
      <c r="E69" s="75"/>
      <c r="F69" s="55"/>
      <c r="G69" s="55"/>
      <c r="H69" s="55"/>
      <c r="I69" s="55"/>
      <c r="J69" s="55"/>
      <c r="K69" s="55"/>
      <c r="L69" s="55"/>
      <c r="M69" s="56"/>
      <c r="N69" s="55"/>
      <c r="O69" s="55"/>
      <c r="P69" s="58"/>
      <c r="Q69" s="73"/>
      <c r="R69" s="73"/>
      <c r="S69" s="55"/>
      <c r="T69" s="55"/>
      <c r="U69" s="75"/>
      <c r="V69" s="55"/>
      <c r="W69" s="57"/>
      <c r="X69" s="37">
        <f t="shared" si="0"/>
        <v>0</v>
      </c>
      <c r="Y69" s="61"/>
      <c r="Z69" s="62"/>
    </row>
    <row r="70" spans="1:26" ht="15" customHeight="1" x14ac:dyDescent="0.2">
      <c r="A70" s="71">
        <v>95</v>
      </c>
      <c r="B70" s="71" t="s">
        <v>175</v>
      </c>
      <c r="C70" s="52">
        <v>18</v>
      </c>
      <c r="D70" s="59"/>
      <c r="E70" s="75"/>
      <c r="F70" s="55"/>
      <c r="G70" s="55"/>
      <c r="H70" s="55">
        <v>1</v>
      </c>
      <c r="I70" s="55"/>
      <c r="J70" s="55"/>
      <c r="K70" s="55"/>
      <c r="L70" s="55"/>
      <c r="M70" s="56"/>
      <c r="N70" s="55"/>
      <c r="O70" s="55"/>
      <c r="P70" s="58"/>
      <c r="Q70" s="73"/>
      <c r="R70" s="73"/>
      <c r="S70" s="55"/>
      <c r="T70" s="55"/>
      <c r="U70" s="75"/>
      <c r="V70" s="55"/>
      <c r="W70" s="57"/>
      <c r="X70" s="37">
        <f t="shared" si="0"/>
        <v>1</v>
      </c>
      <c r="Y70" s="61"/>
      <c r="Z70" s="62"/>
    </row>
    <row r="71" spans="1:26" ht="15" customHeight="1" x14ac:dyDescent="0.2">
      <c r="A71" s="71">
        <v>94</v>
      </c>
      <c r="B71" s="71" t="s">
        <v>176</v>
      </c>
      <c r="C71" s="52">
        <v>11</v>
      </c>
      <c r="D71" s="59"/>
      <c r="E71" s="75"/>
      <c r="F71" s="55"/>
      <c r="G71" s="55"/>
      <c r="H71" s="55"/>
      <c r="I71" s="55"/>
      <c r="J71" s="55"/>
      <c r="K71" s="55">
        <v>3</v>
      </c>
      <c r="L71" s="55"/>
      <c r="M71" s="56"/>
      <c r="N71" s="55"/>
      <c r="O71" s="55"/>
      <c r="P71" s="58"/>
      <c r="Q71" s="73"/>
      <c r="R71" s="73"/>
      <c r="S71" s="55"/>
      <c r="T71" s="55"/>
      <c r="U71" s="75"/>
      <c r="V71" s="55">
        <v>5</v>
      </c>
      <c r="W71" s="57"/>
      <c r="X71" s="37">
        <f t="shared" ref="X71:X99" si="1">SUM(D71:W71)</f>
        <v>8</v>
      </c>
      <c r="Y71" s="61"/>
      <c r="Z71" s="62"/>
    </row>
    <row r="72" spans="1:26" ht="15" customHeight="1" x14ac:dyDescent="0.2">
      <c r="A72" s="71">
        <v>93</v>
      </c>
      <c r="B72" s="71" t="s">
        <v>177</v>
      </c>
      <c r="C72" s="52">
        <v>10</v>
      </c>
      <c r="D72" s="59"/>
      <c r="E72" s="75"/>
      <c r="F72" s="55"/>
      <c r="G72" s="55"/>
      <c r="H72" s="55"/>
      <c r="I72" s="55"/>
      <c r="J72" s="55"/>
      <c r="K72" s="55"/>
      <c r="L72" s="55">
        <v>3</v>
      </c>
      <c r="M72" s="56"/>
      <c r="N72" s="55"/>
      <c r="O72" s="55"/>
      <c r="P72" s="58">
        <v>1.5</v>
      </c>
      <c r="Q72" s="73"/>
      <c r="R72" s="73"/>
      <c r="S72" s="55"/>
      <c r="T72" s="55"/>
      <c r="U72" s="75"/>
      <c r="V72" s="55">
        <v>5</v>
      </c>
      <c r="W72" s="57"/>
      <c r="X72" s="37">
        <f t="shared" si="1"/>
        <v>9.5</v>
      </c>
      <c r="Y72" s="61"/>
      <c r="Z72" s="62"/>
    </row>
    <row r="73" spans="1:26" ht="15" customHeight="1" x14ac:dyDescent="0.2">
      <c r="A73" s="71">
        <v>92</v>
      </c>
      <c r="B73" s="71" t="s">
        <v>125</v>
      </c>
      <c r="C73" s="52">
        <v>13</v>
      </c>
      <c r="D73" s="59"/>
      <c r="E73" s="75"/>
      <c r="F73" s="55"/>
      <c r="G73" s="55"/>
      <c r="H73" s="55"/>
      <c r="I73" s="55"/>
      <c r="J73" s="55"/>
      <c r="K73" s="55"/>
      <c r="L73" s="55"/>
      <c r="M73" s="56"/>
      <c r="N73" s="55"/>
      <c r="O73" s="55"/>
      <c r="P73" s="58"/>
      <c r="Q73" s="73"/>
      <c r="R73" s="73"/>
      <c r="S73" s="55"/>
      <c r="T73" s="55"/>
      <c r="U73" s="75"/>
      <c r="V73" s="55">
        <v>1</v>
      </c>
      <c r="W73" s="57"/>
      <c r="X73" s="37">
        <f t="shared" si="1"/>
        <v>1</v>
      </c>
      <c r="Y73" s="61"/>
      <c r="Z73" s="62"/>
    </row>
    <row r="74" spans="1:26" ht="15" customHeight="1" x14ac:dyDescent="0.2">
      <c r="A74" s="71">
        <v>91</v>
      </c>
      <c r="B74" s="71" t="s">
        <v>178</v>
      </c>
      <c r="C74" s="52">
        <v>12</v>
      </c>
      <c r="D74" s="59"/>
      <c r="E74" s="75"/>
      <c r="F74" s="55"/>
      <c r="G74" s="55"/>
      <c r="H74" s="55">
        <v>5</v>
      </c>
      <c r="I74" s="55"/>
      <c r="J74" s="55"/>
      <c r="K74" s="55"/>
      <c r="L74" s="55"/>
      <c r="M74" s="56"/>
      <c r="N74" s="55"/>
      <c r="O74" s="55"/>
      <c r="P74" s="58"/>
      <c r="Q74" s="73"/>
      <c r="R74" s="73"/>
      <c r="S74" s="55"/>
      <c r="T74" s="55"/>
      <c r="U74" s="75"/>
      <c r="V74" s="55">
        <v>1</v>
      </c>
      <c r="W74" s="57"/>
      <c r="X74" s="37">
        <f t="shared" si="1"/>
        <v>6</v>
      </c>
      <c r="Y74" s="61"/>
      <c r="Z74" s="62"/>
    </row>
    <row r="75" spans="1:26" ht="15" customHeight="1" x14ac:dyDescent="0.2">
      <c r="A75" s="71">
        <v>90</v>
      </c>
      <c r="B75" s="71" t="s">
        <v>179</v>
      </c>
      <c r="C75" s="52">
        <v>15</v>
      </c>
      <c r="D75" s="59"/>
      <c r="E75" s="75"/>
      <c r="F75" s="55"/>
      <c r="G75" s="55"/>
      <c r="H75" s="55"/>
      <c r="I75" s="55"/>
      <c r="J75" s="55"/>
      <c r="K75" s="55"/>
      <c r="L75" s="55"/>
      <c r="M75" s="56"/>
      <c r="N75" s="55"/>
      <c r="O75" s="55"/>
      <c r="P75" s="58"/>
      <c r="Q75" s="73"/>
      <c r="R75" s="73"/>
      <c r="S75" s="55"/>
      <c r="T75" s="55"/>
      <c r="U75" s="75"/>
      <c r="V75" s="55">
        <v>1</v>
      </c>
      <c r="W75" s="57"/>
      <c r="X75" s="37">
        <f t="shared" si="1"/>
        <v>1</v>
      </c>
      <c r="Y75" s="61"/>
      <c r="Z75" s="62"/>
    </row>
    <row r="76" spans="1:26" ht="15" customHeight="1" x14ac:dyDescent="0.2">
      <c r="A76" s="71">
        <v>89</v>
      </c>
      <c r="B76" s="71" t="s">
        <v>180</v>
      </c>
      <c r="C76" s="52">
        <v>10</v>
      </c>
      <c r="D76" s="59"/>
      <c r="E76" s="75"/>
      <c r="F76" s="55"/>
      <c r="G76" s="55"/>
      <c r="H76" s="55"/>
      <c r="I76" s="55"/>
      <c r="J76" s="55"/>
      <c r="K76" s="55"/>
      <c r="L76" s="55">
        <v>6</v>
      </c>
      <c r="M76" s="56"/>
      <c r="N76" s="55"/>
      <c r="O76" s="55"/>
      <c r="P76" s="58">
        <v>1.5</v>
      </c>
      <c r="Q76" s="73"/>
      <c r="R76" s="73"/>
      <c r="S76" s="55"/>
      <c r="T76" s="55"/>
      <c r="U76" s="75"/>
      <c r="V76" s="55">
        <v>5</v>
      </c>
      <c r="W76" s="57"/>
      <c r="X76" s="37">
        <f t="shared" si="1"/>
        <v>12.5</v>
      </c>
      <c r="Y76" s="61"/>
      <c r="Z76" s="62"/>
    </row>
    <row r="77" spans="1:26" ht="15" customHeight="1" x14ac:dyDescent="0.2">
      <c r="A77" s="71">
        <v>88</v>
      </c>
      <c r="B77" s="71" t="s">
        <v>181</v>
      </c>
      <c r="C77" s="52">
        <v>11</v>
      </c>
      <c r="D77" s="59"/>
      <c r="E77" s="75"/>
      <c r="F77" s="55"/>
      <c r="G77" s="55"/>
      <c r="H77" s="55">
        <v>6</v>
      </c>
      <c r="I77" s="55"/>
      <c r="J77" s="55"/>
      <c r="K77" s="55"/>
      <c r="L77" s="55"/>
      <c r="M77" s="56"/>
      <c r="N77" s="55"/>
      <c r="O77" s="55">
        <v>5</v>
      </c>
      <c r="P77" s="58"/>
      <c r="Q77" s="73"/>
      <c r="R77" s="73"/>
      <c r="S77" s="55"/>
      <c r="T77" s="55"/>
      <c r="U77" s="75"/>
      <c r="V77" s="55">
        <v>1</v>
      </c>
      <c r="W77" s="57"/>
      <c r="X77" s="37">
        <f t="shared" si="1"/>
        <v>12</v>
      </c>
      <c r="Y77" s="61"/>
      <c r="Z77" s="62"/>
    </row>
    <row r="78" spans="1:26" ht="15" customHeight="1" x14ac:dyDescent="0.2">
      <c r="A78" s="71">
        <v>87</v>
      </c>
      <c r="B78" s="71" t="s">
        <v>182</v>
      </c>
      <c r="C78" s="52">
        <v>14</v>
      </c>
      <c r="D78" s="59"/>
      <c r="E78" s="75"/>
      <c r="F78" s="55"/>
      <c r="G78" s="55"/>
      <c r="H78" s="55"/>
      <c r="I78" s="55"/>
      <c r="J78" s="55"/>
      <c r="K78" s="55"/>
      <c r="L78" s="55"/>
      <c r="M78" s="56"/>
      <c r="N78" s="55"/>
      <c r="O78" s="55"/>
      <c r="P78" s="58"/>
      <c r="Q78" s="73"/>
      <c r="R78" s="73"/>
      <c r="S78" s="55"/>
      <c r="T78" s="55"/>
      <c r="U78" s="75"/>
      <c r="V78" s="55">
        <v>1</v>
      </c>
      <c r="W78" s="57"/>
      <c r="X78" s="37">
        <f t="shared" si="1"/>
        <v>1</v>
      </c>
      <c r="Y78" s="61"/>
      <c r="Z78" s="62"/>
    </row>
    <row r="79" spans="1:26" ht="15" customHeight="1" x14ac:dyDescent="0.2">
      <c r="A79" s="71">
        <v>86</v>
      </c>
      <c r="B79" s="71" t="s">
        <v>183</v>
      </c>
      <c r="C79" s="52">
        <v>13</v>
      </c>
      <c r="D79" s="59"/>
      <c r="E79" s="75"/>
      <c r="F79" s="55"/>
      <c r="G79" s="55"/>
      <c r="H79" s="55"/>
      <c r="I79" s="55"/>
      <c r="J79" s="55"/>
      <c r="K79" s="55"/>
      <c r="L79" s="55"/>
      <c r="M79" s="56"/>
      <c r="N79" s="55"/>
      <c r="O79" s="55"/>
      <c r="P79" s="58"/>
      <c r="Q79" s="73"/>
      <c r="R79" s="73"/>
      <c r="S79" s="55"/>
      <c r="T79" s="55"/>
      <c r="U79" s="75"/>
      <c r="V79" s="55">
        <v>5</v>
      </c>
      <c r="W79" s="57"/>
      <c r="X79" s="37">
        <f t="shared" si="1"/>
        <v>5</v>
      </c>
      <c r="Y79" s="61"/>
      <c r="Z79" s="62"/>
    </row>
    <row r="80" spans="1:26" ht="15" customHeight="1" x14ac:dyDescent="0.2">
      <c r="A80" s="71">
        <v>85</v>
      </c>
      <c r="B80" s="71" t="s">
        <v>184</v>
      </c>
      <c r="C80" s="52">
        <v>14</v>
      </c>
      <c r="D80" s="59"/>
      <c r="E80" s="75"/>
      <c r="F80" s="55"/>
      <c r="G80" s="55"/>
      <c r="H80" s="55"/>
      <c r="I80" s="55">
        <v>5</v>
      </c>
      <c r="J80" s="55"/>
      <c r="K80" s="55"/>
      <c r="L80" s="55"/>
      <c r="M80" s="56"/>
      <c r="N80" s="55"/>
      <c r="O80" s="55"/>
      <c r="P80" s="58"/>
      <c r="Q80" s="73"/>
      <c r="R80" s="73"/>
      <c r="S80" s="55"/>
      <c r="T80" s="55"/>
      <c r="U80" s="75"/>
      <c r="V80" s="55">
        <v>1</v>
      </c>
      <c r="W80" s="57"/>
      <c r="X80" s="37">
        <f t="shared" si="1"/>
        <v>6</v>
      </c>
      <c r="Y80" s="61"/>
      <c r="Z80" s="62"/>
    </row>
    <row r="81" spans="1:25" ht="15" customHeight="1" x14ac:dyDescent="0.2">
      <c r="A81" s="71">
        <v>84</v>
      </c>
      <c r="B81" s="71" t="s">
        <v>185</v>
      </c>
      <c r="C81" s="52">
        <v>10</v>
      </c>
      <c r="D81" s="59"/>
      <c r="E81" s="75"/>
      <c r="F81" s="55"/>
      <c r="G81" s="55"/>
      <c r="H81" s="55"/>
      <c r="I81" s="55"/>
      <c r="J81" s="55"/>
      <c r="K81" s="55"/>
      <c r="L81" s="55"/>
      <c r="M81" s="56"/>
      <c r="N81" s="55"/>
      <c r="O81" s="55"/>
      <c r="P81" s="58"/>
      <c r="Q81" s="73"/>
      <c r="R81" s="73"/>
      <c r="S81" s="55"/>
      <c r="T81" s="55"/>
      <c r="U81" s="75"/>
      <c r="V81" s="55">
        <v>1</v>
      </c>
      <c r="W81" s="57"/>
      <c r="X81" s="37">
        <f t="shared" si="1"/>
        <v>1</v>
      </c>
      <c r="Y81" s="61"/>
    </row>
    <row r="82" spans="1:25" ht="15" customHeight="1" x14ac:dyDescent="0.2">
      <c r="A82" s="71">
        <v>83</v>
      </c>
      <c r="B82" s="71" t="s">
        <v>186</v>
      </c>
      <c r="C82" s="52">
        <v>11</v>
      </c>
      <c r="D82" s="59"/>
      <c r="E82" s="75"/>
      <c r="F82" s="55"/>
      <c r="G82" s="55"/>
      <c r="H82" s="55"/>
      <c r="I82" s="55"/>
      <c r="J82" s="55"/>
      <c r="K82" s="55"/>
      <c r="L82" s="55"/>
      <c r="M82" s="56"/>
      <c r="N82" s="55"/>
      <c r="O82" s="55"/>
      <c r="P82" s="58"/>
      <c r="Q82" s="73"/>
      <c r="R82" s="73"/>
      <c r="S82" s="55"/>
      <c r="T82" s="55"/>
      <c r="U82" s="75"/>
      <c r="V82" s="55"/>
      <c r="W82" s="57"/>
      <c r="X82" s="37">
        <f t="shared" si="1"/>
        <v>0</v>
      </c>
      <c r="Y82" s="61"/>
    </row>
    <row r="83" spans="1:25" ht="15" customHeight="1" x14ac:dyDescent="0.2">
      <c r="A83" s="71">
        <v>82</v>
      </c>
      <c r="B83" s="71" t="s">
        <v>187</v>
      </c>
      <c r="C83" s="59">
        <v>9</v>
      </c>
      <c r="D83" s="59"/>
      <c r="E83" s="75"/>
      <c r="F83" s="55"/>
      <c r="G83" s="55"/>
      <c r="H83" s="55"/>
      <c r="I83" s="55"/>
      <c r="J83" s="55"/>
      <c r="K83" s="55"/>
      <c r="L83" s="55">
        <v>1</v>
      </c>
      <c r="M83" s="56"/>
      <c r="N83" s="55"/>
      <c r="O83" s="55"/>
      <c r="P83" s="58"/>
      <c r="Q83" s="73"/>
      <c r="R83" s="73"/>
      <c r="S83" s="55"/>
      <c r="T83" s="55"/>
      <c r="U83" s="75"/>
      <c r="V83" s="55">
        <v>5</v>
      </c>
      <c r="W83" s="57"/>
      <c r="X83" s="37">
        <f t="shared" si="1"/>
        <v>6</v>
      </c>
      <c r="Y83" s="61"/>
    </row>
    <row r="84" spans="1:25" ht="15" customHeight="1" x14ac:dyDescent="0.2">
      <c r="A84" s="71">
        <v>81</v>
      </c>
      <c r="B84" s="71" t="s">
        <v>188</v>
      </c>
      <c r="C84" s="60">
        <v>9</v>
      </c>
      <c r="D84" s="53"/>
      <c r="E84" s="74"/>
      <c r="F84" s="53"/>
      <c r="G84" s="53"/>
      <c r="H84" s="53"/>
      <c r="I84" s="53"/>
      <c r="J84" s="53"/>
      <c r="K84" s="53"/>
      <c r="L84" s="53"/>
      <c r="M84" s="54"/>
      <c r="N84" s="53"/>
      <c r="O84" s="53"/>
      <c r="P84" s="58"/>
      <c r="Q84" s="73"/>
      <c r="R84" s="73"/>
      <c r="S84" s="53"/>
      <c r="T84" s="53"/>
      <c r="U84" s="74"/>
      <c r="V84" s="53"/>
      <c r="W84" s="54"/>
      <c r="X84" s="37">
        <f t="shared" si="1"/>
        <v>0</v>
      </c>
      <c r="Y84" s="61"/>
    </row>
    <row r="85" spans="1:25" ht="15" customHeight="1" x14ac:dyDescent="0.2">
      <c r="A85" s="72" t="s">
        <v>126</v>
      </c>
      <c r="B85" s="51"/>
      <c r="C85" s="60"/>
      <c r="D85" s="59"/>
      <c r="E85" s="75"/>
      <c r="F85" s="55"/>
      <c r="G85" s="55"/>
      <c r="H85" s="55"/>
      <c r="I85" s="55"/>
      <c r="J85" s="55"/>
      <c r="K85" s="55"/>
      <c r="L85" s="55"/>
      <c r="M85" s="56"/>
      <c r="N85" s="55"/>
      <c r="O85" s="55"/>
      <c r="P85" s="58"/>
      <c r="Q85" s="73"/>
      <c r="R85" s="73"/>
      <c r="S85" s="55"/>
      <c r="T85" s="55"/>
      <c r="U85" s="75"/>
      <c r="V85" s="55"/>
      <c r="W85" s="57"/>
      <c r="X85" s="37"/>
      <c r="Y85" s="61"/>
    </row>
    <row r="86" spans="1:25" ht="15" customHeight="1" x14ac:dyDescent="0.2">
      <c r="A86" s="71">
        <v>80</v>
      </c>
      <c r="B86" s="71" t="s">
        <v>189</v>
      </c>
      <c r="C86" s="60">
        <v>14</v>
      </c>
      <c r="D86" s="60"/>
      <c r="E86" s="75"/>
      <c r="F86" s="55"/>
      <c r="G86" s="55"/>
      <c r="H86" s="55"/>
      <c r="I86" s="55"/>
      <c r="J86" s="55"/>
      <c r="K86" s="55"/>
      <c r="L86" s="55"/>
      <c r="M86" s="56"/>
      <c r="N86" s="55"/>
      <c r="O86" s="55"/>
      <c r="P86" s="58"/>
      <c r="Q86" s="73"/>
      <c r="R86" s="73"/>
      <c r="S86" s="55"/>
      <c r="T86" s="55"/>
      <c r="U86" s="75"/>
      <c r="V86" s="55">
        <v>4</v>
      </c>
      <c r="W86" s="57"/>
      <c r="X86" s="37">
        <f t="shared" si="1"/>
        <v>4</v>
      </c>
      <c r="Y86" s="61"/>
    </row>
    <row r="87" spans="1:25" ht="15" customHeight="1" x14ac:dyDescent="0.2">
      <c r="A87" s="71">
        <v>79</v>
      </c>
      <c r="B87" s="71" t="s">
        <v>131</v>
      </c>
      <c r="C87" s="60">
        <v>20</v>
      </c>
      <c r="D87" s="60"/>
      <c r="E87" s="75"/>
      <c r="F87" s="55">
        <v>5</v>
      </c>
      <c r="G87" s="55"/>
      <c r="H87" s="55"/>
      <c r="I87" s="55"/>
      <c r="J87" s="55"/>
      <c r="K87" s="55"/>
      <c r="L87" s="55"/>
      <c r="M87" s="56"/>
      <c r="N87" s="55"/>
      <c r="O87" s="55"/>
      <c r="P87" s="58"/>
      <c r="Q87" s="73"/>
      <c r="R87" s="73"/>
      <c r="S87" s="55">
        <v>6</v>
      </c>
      <c r="T87" s="55"/>
      <c r="U87" s="75"/>
      <c r="V87" s="55"/>
      <c r="W87" s="57"/>
      <c r="X87" s="37">
        <f t="shared" si="1"/>
        <v>11</v>
      </c>
      <c r="Y87" s="61"/>
    </row>
    <row r="88" spans="1:25" ht="15" customHeight="1" x14ac:dyDescent="0.2">
      <c r="A88" s="71">
        <v>78</v>
      </c>
      <c r="B88" s="71" t="s">
        <v>128</v>
      </c>
      <c r="C88" s="60">
        <v>10</v>
      </c>
      <c r="D88" s="60"/>
      <c r="E88" s="75"/>
      <c r="F88" s="55"/>
      <c r="G88" s="55"/>
      <c r="H88" s="55"/>
      <c r="I88" s="55"/>
      <c r="J88" s="55"/>
      <c r="K88" s="55"/>
      <c r="L88" s="55">
        <v>5</v>
      </c>
      <c r="M88" s="56"/>
      <c r="N88" s="55"/>
      <c r="O88" s="55"/>
      <c r="P88" s="58"/>
      <c r="Q88" s="73"/>
      <c r="R88" s="73"/>
      <c r="S88" s="55"/>
      <c r="T88" s="55"/>
      <c r="U88" s="75"/>
      <c r="V88" s="55">
        <v>4</v>
      </c>
      <c r="W88" s="57"/>
      <c r="X88" s="37">
        <f t="shared" si="1"/>
        <v>9</v>
      </c>
      <c r="Y88" s="61"/>
    </row>
    <row r="89" spans="1:25" ht="15" customHeight="1" x14ac:dyDescent="0.2">
      <c r="A89" s="71">
        <v>77</v>
      </c>
      <c r="B89" s="71" t="s">
        <v>127</v>
      </c>
      <c r="C89" s="60">
        <v>14</v>
      </c>
      <c r="D89" s="60"/>
      <c r="E89" s="75"/>
      <c r="F89" s="55"/>
      <c r="G89" s="55"/>
      <c r="H89" s="55"/>
      <c r="I89" s="55">
        <v>3</v>
      </c>
      <c r="J89" s="55"/>
      <c r="K89" s="55"/>
      <c r="L89" s="55"/>
      <c r="M89" s="56"/>
      <c r="N89" s="55"/>
      <c r="O89" s="55"/>
      <c r="P89" s="58"/>
      <c r="Q89" s="73"/>
      <c r="R89" s="73"/>
      <c r="S89" s="55"/>
      <c r="T89" s="55"/>
      <c r="U89" s="75"/>
      <c r="V89" s="55">
        <v>4</v>
      </c>
      <c r="W89" s="57"/>
      <c r="X89" s="37">
        <f t="shared" si="1"/>
        <v>7</v>
      </c>
      <c r="Y89" s="61"/>
    </row>
    <row r="90" spans="1:25" ht="15" customHeight="1" x14ac:dyDescent="0.2">
      <c r="A90" s="71">
        <v>76</v>
      </c>
      <c r="B90" s="71" t="s">
        <v>130</v>
      </c>
      <c r="C90" s="60">
        <v>25</v>
      </c>
      <c r="D90" s="60">
        <v>6</v>
      </c>
      <c r="E90" s="75"/>
      <c r="F90" s="55"/>
      <c r="G90" s="55"/>
      <c r="H90" s="55"/>
      <c r="I90" s="55"/>
      <c r="J90" s="55"/>
      <c r="K90" s="55"/>
      <c r="L90" s="55"/>
      <c r="M90" s="56"/>
      <c r="N90" s="55"/>
      <c r="O90" s="55">
        <v>6</v>
      </c>
      <c r="P90" s="58"/>
      <c r="Q90" s="73"/>
      <c r="R90" s="73"/>
      <c r="S90" s="55">
        <v>6</v>
      </c>
      <c r="T90" s="55"/>
      <c r="U90" s="75"/>
      <c r="V90" s="55"/>
      <c r="W90" s="57"/>
      <c r="X90" s="37">
        <f t="shared" si="1"/>
        <v>18</v>
      </c>
      <c r="Y90" s="61"/>
    </row>
    <row r="91" spans="1:25" ht="15" customHeight="1" x14ac:dyDescent="0.2">
      <c r="A91" s="71">
        <v>75</v>
      </c>
      <c r="B91" s="71" t="s">
        <v>133</v>
      </c>
      <c r="C91" s="60">
        <v>12</v>
      </c>
      <c r="D91" s="60"/>
      <c r="E91" s="75"/>
      <c r="F91" s="55"/>
      <c r="G91" s="55"/>
      <c r="H91" s="55"/>
      <c r="I91" s="55"/>
      <c r="J91" s="55"/>
      <c r="K91" s="55"/>
      <c r="L91" s="55"/>
      <c r="M91" s="56"/>
      <c r="N91" s="55"/>
      <c r="O91" s="55"/>
      <c r="P91" s="58"/>
      <c r="Q91" s="73"/>
      <c r="R91" s="73"/>
      <c r="S91" s="55">
        <v>6</v>
      </c>
      <c r="T91" s="55"/>
      <c r="U91" s="75"/>
      <c r="V91" s="55"/>
      <c r="W91" s="57"/>
      <c r="X91" s="37">
        <f t="shared" si="1"/>
        <v>6</v>
      </c>
      <c r="Y91" s="61"/>
    </row>
    <row r="92" spans="1:25" ht="15" customHeight="1" x14ac:dyDescent="0.2">
      <c r="A92" s="71">
        <v>74</v>
      </c>
      <c r="B92" s="71" t="s">
        <v>134</v>
      </c>
      <c r="C92" s="60">
        <v>15</v>
      </c>
      <c r="D92" s="60"/>
      <c r="E92" s="75"/>
      <c r="F92" s="55"/>
      <c r="G92" s="55"/>
      <c r="H92" s="55"/>
      <c r="I92" s="55"/>
      <c r="J92" s="55"/>
      <c r="K92" s="55"/>
      <c r="L92" s="55"/>
      <c r="M92" s="56"/>
      <c r="N92" s="55"/>
      <c r="O92" s="55"/>
      <c r="P92" s="58"/>
      <c r="Q92" s="73"/>
      <c r="R92" s="73"/>
      <c r="S92" s="55">
        <v>6</v>
      </c>
      <c r="T92" s="55"/>
      <c r="U92" s="75"/>
      <c r="V92" s="55"/>
      <c r="W92" s="57"/>
      <c r="X92" s="37">
        <f t="shared" si="1"/>
        <v>6</v>
      </c>
      <c r="Y92" s="61"/>
    </row>
    <row r="93" spans="1:25" ht="15" customHeight="1" x14ac:dyDescent="0.2">
      <c r="A93" s="71">
        <v>73</v>
      </c>
      <c r="B93" s="71" t="s">
        <v>129</v>
      </c>
      <c r="C93" s="60">
        <v>25</v>
      </c>
      <c r="D93" s="60"/>
      <c r="E93" s="75"/>
      <c r="F93" s="55"/>
      <c r="G93" s="55"/>
      <c r="H93" s="55"/>
      <c r="I93" s="55"/>
      <c r="J93" s="55"/>
      <c r="K93" s="55"/>
      <c r="L93" s="55"/>
      <c r="M93" s="56"/>
      <c r="N93" s="55"/>
      <c r="O93" s="55"/>
      <c r="P93" s="58"/>
      <c r="Q93" s="73"/>
      <c r="R93" s="73"/>
      <c r="S93" s="55"/>
      <c r="T93" s="55"/>
      <c r="U93" s="75"/>
      <c r="V93" s="55">
        <v>4</v>
      </c>
      <c r="W93" s="57"/>
      <c r="X93" s="37">
        <f t="shared" si="1"/>
        <v>4</v>
      </c>
      <c r="Y93" s="61"/>
    </row>
    <row r="94" spans="1:25" ht="15" customHeight="1" x14ac:dyDescent="0.2">
      <c r="A94" s="71">
        <v>72</v>
      </c>
      <c r="B94" s="71" t="s">
        <v>132</v>
      </c>
      <c r="C94" s="59">
        <v>16</v>
      </c>
      <c r="D94" s="59"/>
      <c r="E94" s="75"/>
      <c r="F94" s="55">
        <v>6</v>
      </c>
      <c r="G94" s="55"/>
      <c r="H94" s="55"/>
      <c r="I94" s="55"/>
      <c r="J94" s="55"/>
      <c r="K94" s="55"/>
      <c r="L94" s="55"/>
      <c r="M94" s="56"/>
      <c r="N94" s="55"/>
      <c r="O94" s="55">
        <v>5</v>
      </c>
      <c r="P94" s="58"/>
      <c r="Q94" s="73"/>
      <c r="R94" s="73"/>
      <c r="S94" s="55"/>
      <c r="T94" s="55"/>
      <c r="U94" s="75"/>
      <c r="V94" s="55">
        <v>4</v>
      </c>
      <c r="W94" s="57"/>
      <c r="X94" s="37">
        <f t="shared" si="1"/>
        <v>15</v>
      </c>
      <c r="Y94" s="61"/>
    </row>
    <row r="95" spans="1:25" ht="15" customHeight="1" x14ac:dyDescent="0.2">
      <c r="A95" s="71">
        <v>71</v>
      </c>
      <c r="B95" s="71" t="s">
        <v>136</v>
      </c>
      <c r="C95" s="60">
        <v>35</v>
      </c>
      <c r="D95" s="59"/>
      <c r="E95" s="75"/>
      <c r="F95" s="55"/>
      <c r="G95" s="55"/>
      <c r="H95" s="55"/>
      <c r="I95" s="55"/>
      <c r="J95" s="55"/>
      <c r="K95" s="55"/>
      <c r="L95" s="55"/>
      <c r="M95" s="56"/>
      <c r="N95" s="55"/>
      <c r="O95" s="55"/>
      <c r="P95" s="58"/>
      <c r="Q95" s="73"/>
      <c r="R95" s="73"/>
      <c r="S95" s="55"/>
      <c r="T95" s="55"/>
      <c r="U95" s="75"/>
      <c r="V95" s="55">
        <v>4</v>
      </c>
      <c r="W95" s="57"/>
      <c r="X95" s="37">
        <f t="shared" si="1"/>
        <v>4</v>
      </c>
      <c r="Y95" s="61"/>
    </row>
    <row r="96" spans="1:25" ht="15" customHeight="1" x14ac:dyDescent="0.2">
      <c r="A96" s="71">
        <v>70</v>
      </c>
      <c r="B96" s="71" t="s">
        <v>190</v>
      </c>
      <c r="C96" s="60">
        <v>16</v>
      </c>
      <c r="D96" s="59"/>
      <c r="E96" s="75"/>
      <c r="F96" s="55"/>
      <c r="G96" s="55"/>
      <c r="H96" s="55"/>
      <c r="I96" s="55"/>
      <c r="J96" s="55"/>
      <c r="K96" s="55"/>
      <c r="L96" s="55"/>
      <c r="M96" s="56"/>
      <c r="N96" s="55"/>
      <c r="O96" s="55">
        <v>4</v>
      </c>
      <c r="P96" s="58"/>
      <c r="Q96" s="73"/>
      <c r="R96" s="73"/>
      <c r="S96" s="55">
        <v>6</v>
      </c>
      <c r="T96" s="55"/>
      <c r="U96" s="75"/>
      <c r="V96" s="55"/>
      <c r="W96" s="57"/>
      <c r="X96" s="37">
        <f t="shared" si="1"/>
        <v>10</v>
      </c>
      <c r="Y96" s="61"/>
    </row>
    <row r="97" spans="1:29" ht="15" customHeight="1" x14ac:dyDescent="0.2">
      <c r="A97" s="71">
        <v>69</v>
      </c>
      <c r="B97" s="71" t="s">
        <v>191</v>
      </c>
      <c r="C97" s="60">
        <v>17</v>
      </c>
      <c r="D97" s="59"/>
      <c r="E97" s="75"/>
      <c r="F97" s="55"/>
      <c r="G97" s="55"/>
      <c r="H97" s="55"/>
      <c r="I97" s="55"/>
      <c r="J97" s="55"/>
      <c r="K97" s="55"/>
      <c r="L97" s="55"/>
      <c r="M97" s="56"/>
      <c r="N97" s="55"/>
      <c r="O97" s="55">
        <v>4</v>
      </c>
      <c r="P97" s="58"/>
      <c r="Q97" s="73"/>
      <c r="R97" s="73"/>
      <c r="S97" s="55">
        <v>6</v>
      </c>
      <c r="T97" s="55"/>
      <c r="U97" s="75"/>
      <c r="V97" s="55"/>
      <c r="W97" s="57"/>
      <c r="X97" s="37">
        <f t="shared" si="1"/>
        <v>10</v>
      </c>
      <c r="Y97" s="61"/>
    </row>
    <row r="98" spans="1:29" ht="15" customHeight="1" x14ac:dyDescent="0.2">
      <c r="A98" s="71">
        <v>68</v>
      </c>
      <c r="B98" s="71" t="s">
        <v>192</v>
      </c>
      <c r="C98" s="60">
        <v>8</v>
      </c>
      <c r="D98" s="59"/>
      <c r="E98" s="75"/>
      <c r="F98" s="55"/>
      <c r="G98" s="55"/>
      <c r="H98" s="55"/>
      <c r="I98" s="55"/>
      <c r="J98" s="55"/>
      <c r="K98" s="55"/>
      <c r="L98" s="55"/>
      <c r="M98" s="56"/>
      <c r="N98" s="55"/>
      <c r="O98" s="55"/>
      <c r="P98" s="58"/>
      <c r="Q98" s="73"/>
      <c r="R98" s="73"/>
      <c r="S98" s="55"/>
      <c r="T98" s="55"/>
      <c r="U98" s="75"/>
      <c r="V98" s="55">
        <v>4</v>
      </c>
      <c r="W98" s="57"/>
      <c r="X98" s="37">
        <f t="shared" si="1"/>
        <v>4</v>
      </c>
      <c r="Y98" s="61"/>
    </row>
    <row r="99" spans="1:29" ht="15" customHeight="1" x14ac:dyDescent="0.2">
      <c r="A99" s="71">
        <v>67</v>
      </c>
      <c r="B99" s="71" t="s">
        <v>135</v>
      </c>
      <c r="C99" s="53">
        <v>10</v>
      </c>
      <c r="D99" s="59"/>
      <c r="E99" s="75"/>
      <c r="F99" s="55"/>
      <c r="G99" s="55"/>
      <c r="H99" s="55"/>
      <c r="I99" s="55">
        <v>4</v>
      </c>
      <c r="J99" s="55"/>
      <c r="K99" s="55"/>
      <c r="L99" s="55"/>
      <c r="M99" s="56"/>
      <c r="N99" s="55"/>
      <c r="O99" s="55">
        <v>6</v>
      </c>
      <c r="P99" s="58"/>
      <c r="Q99" s="73"/>
      <c r="R99" s="73"/>
      <c r="S99" s="55">
        <v>6</v>
      </c>
      <c r="T99" s="55"/>
      <c r="U99" s="75"/>
      <c r="V99" s="55"/>
      <c r="W99" s="57"/>
      <c r="X99" s="37">
        <f t="shared" si="1"/>
        <v>16</v>
      </c>
      <c r="Y99" s="61"/>
    </row>
    <row r="100" spans="1:29" ht="15" customHeight="1" x14ac:dyDescent="0.2">
      <c r="A100" s="63"/>
      <c r="B100" s="64"/>
      <c r="C100" s="60"/>
      <c r="D100" s="59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66"/>
      <c r="X100" s="58"/>
      <c r="Y100" s="61"/>
    </row>
    <row r="101" spans="1:29" ht="15" customHeight="1" x14ac:dyDescent="0.2">
      <c r="A101" s="63"/>
      <c r="B101" s="64"/>
      <c r="C101" s="60"/>
      <c r="D101" s="59">
        <f>SUM(D5:D99)</f>
        <v>11</v>
      </c>
      <c r="E101" s="55"/>
      <c r="F101" s="59">
        <f t="shared" ref="F101:L101" si="2">SUM(F5:F99)</f>
        <v>21</v>
      </c>
      <c r="G101" s="59">
        <f t="shared" si="2"/>
        <v>6</v>
      </c>
      <c r="H101" s="59">
        <f t="shared" si="2"/>
        <v>21</v>
      </c>
      <c r="I101" s="59">
        <f t="shared" si="2"/>
        <v>21</v>
      </c>
      <c r="J101" s="59">
        <f t="shared" si="2"/>
        <v>21</v>
      </c>
      <c r="K101" s="59">
        <f t="shared" si="2"/>
        <v>21</v>
      </c>
      <c r="L101" s="59">
        <f t="shared" si="2"/>
        <v>21</v>
      </c>
      <c r="M101" s="55"/>
      <c r="N101" s="59">
        <f>SUM(N5:N99)</f>
        <v>12</v>
      </c>
      <c r="O101" s="59">
        <f>SUM(O5:O99)</f>
        <v>42</v>
      </c>
      <c r="P101" s="59">
        <f>SUM(P5:P99)</f>
        <v>42</v>
      </c>
      <c r="Q101" s="55"/>
      <c r="R101" s="55"/>
      <c r="S101" s="59">
        <f>SUM(S5:S99)</f>
        <v>42</v>
      </c>
      <c r="T101" s="59">
        <f>SUM(T5:T99)</f>
        <v>71</v>
      </c>
      <c r="U101" s="55"/>
      <c r="V101" s="59">
        <f>SUM(V5:V99)</f>
        <v>126</v>
      </c>
      <c r="W101" s="66"/>
      <c r="X101" s="58"/>
      <c r="Y101" s="61"/>
    </row>
    <row r="102" spans="1:29" ht="15" customHeight="1" x14ac:dyDescent="0.2">
      <c r="A102" s="63"/>
      <c r="B102" s="64"/>
      <c r="C102" s="60"/>
      <c r="D102" s="59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66"/>
      <c r="X102" s="58"/>
      <c r="Y102" s="61"/>
    </row>
    <row r="103" spans="1:29" ht="15" customHeight="1" x14ac:dyDescent="0.2">
      <c r="A103" s="63"/>
      <c r="B103" s="64"/>
      <c r="C103" s="60"/>
      <c r="D103" s="59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66"/>
      <c r="X103" s="58"/>
      <c r="Y103" s="61"/>
    </row>
    <row r="104" spans="1:29" ht="15" customHeight="1" x14ac:dyDescent="0.2">
      <c r="A104" s="67"/>
      <c r="B104" s="63"/>
      <c r="C104" s="59"/>
      <c r="D104" s="63"/>
      <c r="E104" s="68"/>
      <c r="F104" s="63"/>
      <c r="G104" s="21"/>
      <c r="H104" s="21"/>
      <c r="I104" s="21"/>
      <c r="J104" s="21"/>
      <c r="K104" s="21"/>
      <c r="L104" s="21"/>
      <c r="M104" s="21"/>
      <c r="N104" s="69"/>
      <c r="O104" s="69"/>
      <c r="P104" s="69"/>
      <c r="Q104" s="69"/>
      <c r="R104" s="69"/>
      <c r="S104" s="69"/>
      <c r="T104" s="69"/>
      <c r="U104" s="69"/>
      <c r="V104" s="63"/>
      <c r="W104" s="68"/>
      <c r="X104" s="68"/>
      <c r="Y104" s="61"/>
    </row>
    <row r="105" spans="1:29" ht="15" customHeight="1" x14ac:dyDescent="0.2">
      <c r="A105" s="63"/>
      <c r="B105" s="63"/>
      <c r="C105" s="59"/>
      <c r="D105" s="63"/>
      <c r="E105" s="68"/>
      <c r="F105" s="63"/>
      <c r="H105" s="63"/>
      <c r="I105" s="63"/>
      <c r="J105" s="63"/>
      <c r="K105" s="63"/>
      <c r="L105" s="63"/>
      <c r="M105" s="63"/>
      <c r="N105" s="68"/>
      <c r="O105" s="68"/>
      <c r="P105" s="63"/>
      <c r="Q105" s="63"/>
      <c r="R105" s="63"/>
      <c r="S105" s="63"/>
      <c r="T105" s="63"/>
      <c r="U105" s="63"/>
      <c r="V105" s="63"/>
      <c r="W105" s="68"/>
      <c r="X105" s="68"/>
      <c r="Y105" s="47"/>
    </row>
    <row r="106" spans="1:29" ht="15" customHeight="1" x14ac:dyDescent="0.2">
      <c r="A106" s="63"/>
      <c r="B106" s="63"/>
      <c r="C106" s="59"/>
      <c r="D106" s="63"/>
      <c r="E106" s="68"/>
      <c r="F106" s="63"/>
      <c r="G106" s="1"/>
      <c r="H106" s="63"/>
      <c r="I106" s="63"/>
      <c r="J106" s="63"/>
      <c r="K106" s="63"/>
      <c r="L106" s="63"/>
      <c r="M106" s="63"/>
      <c r="N106" s="68"/>
      <c r="O106" s="68"/>
      <c r="P106" s="63"/>
      <c r="Q106" s="63"/>
      <c r="R106" s="63"/>
      <c r="S106" s="63"/>
      <c r="T106" s="63"/>
      <c r="U106" s="63"/>
      <c r="V106" s="63"/>
      <c r="W106" s="68"/>
      <c r="X106" s="68"/>
      <c r="Y106" s="47"/>
    </row>
    <row r="107" spans="1:29" ht="15" customHeight="1" x14ac:dyDescent="0.2">
      <c r="A107" s="63"/>
      <c r="B107" s="63"/>
      <c r="C107" s="59"/>
      <c r="D107" s="63"/>
      <c r="E107" s="68"/>
      <c r="F107" s="63"/>
      <c r="G107" s="1"/>
      <c r="H107" s="63"/>
      <c r="I107" s="63"/>
      <c r="J107" s="63"/>
      <c r="K107" s="63"/>
      <c r="L107" s="63"/>
      <c r="M107" s="63"/>
      <c r="N107" s="68"/>
      <c r="O107" s="68"/>
      <c r="P107" s="63"/>
      <c r="Q107" s="63"/>
      <c r="R107" s="63"/>
      <c r="S107" s="63"/>
      <c r="T107" s="63"/>
      <c r="U107" s="63"/>
      <c r="V107" s="63"/>
      <c r="W107" s="68"/>
      <c r="X107" s="68"/>
      <c r="Y107" s="47"/>
    </row>
    <row r="108" spans="1:29" ht="15" customHeight="1" x14ac:dyDescent="0.2">
      <c r="A108" s="67"/>
      <c r="B108" s="63"/>
      <c r="C108" s="59"/>
      <c r="D108" s="63"/>
      <c r="E108" s="68"/>
      <c r="F108" s="63"/>
      <c r="G108" s="1"/>
      <c r="H108" s="63"/>
      <c r="I108" s="63"/>
      <c r="J108" s="63"/>
      <c r="K108" s="63"/>
      <c r="L108" s="63"/>
      <c r="M108" s="63"/>
      <c r="N108" s="68"/>
      <c r="O108" s="68"/>
      <c r="P108" s="63"/>
      <c r="Q108" s="63"/>
      <c r="R108" s="63"/>
      <c r="S108" s="63"/>
      <c r="T108" s="63"/>
      <c r="U108" s="63"/>
      <c r="V108" s="63"/>
      <c r="W108" s="68"/>
      <c r="X108" s="68"/>
      <c r="Y108" s="47"/>
    </row>
    <row r="109" spans="1:29" ht="15" customHeight="1" x14ac:dyDescent="0.2">
      <c r="A109" s="63"/>
      <c r="B109" s="63"/>
      <c r="C109" s="59"/>
      <c r="D109" s="63"/>
      <c r="E109" s="68"/>
      <c r="F109" s="63"/>
      <c r="G109" s="1"/>
      <c r="I109" s="63"/>
      <c r="J109" s="63"/>
      <c r="K109" s="63"/>
      <c r="L109" s="63"/>
      <c r="M109" s="63"/>
      <c r="N109" s="68"/>
      <c r="O109" s="68"/>
      <c r="P109" s="63"/>
      <c r="Q109" s="63"/>
      <c r="R109" s="63"/>
      <c r="S109" s="63"/>
      <c r="T109" s="63"/>
      <c r="U109" s="63"/>
      <c r="V109" s="63"/>
      <c r="W109" s="68"/>
      <c r="X109" s="68"/>
      <c r="Y109" s="47"/>
    </row>
    <row r="110" spans="1:29" ht="15" customHeight="1" x14ac:dyDescent="0.2">
      <c r="A110" s="63"/>
      <c r="B110" s="63"/>
      <c r="C110" s="59"/>
      <c r="D110" s="63"/>
      <c r="E110" s="68"/>
      <c r="F110" s="63"/>
      <c r="G110" s="1"/>
      <c r="H110" s="63"/>
      <c r="I110" s="63"/>
      <c r="J110" s="63"/>
      <c r="K110" s="63"/>
      <c r="L110" s="63"/>
      <c r="M110" s="63"/>
      <c r="N110" s="68"/>
      <c r="O110" s="68"/>
      <c r="P110" s="63"/>
      <c r="Q110" s="63"/>
      <c r="R110" s="63"/>
      <c r="S110" s="63"/>
      <c r="T110" s="63"/>
      <c r="U110" s="63"/>
      <c r="V110" s="63"/>
      <c r="W110" s="68"/>
      <c r="X110" s="68"/>
      <c r="Y110" s="47"/>
    </row>
    <row r="111" spans="1:29" ht="15" customHeight="1" x14ac:dyDescent="0.2">
      <c r="A111" s="63"/>
      <c r="B111" s="63"/>
      <c r="C111" s="59"/>
      <c r="D111" s="63"/>
      <c r="E111" s="63"/>
      <c r="F111" s="63"/>
      <c r="G111" s="1"/>
      <c r="H111" s="63"/>
      <c r="I111" s="63"/>
      <c r="J111" s="63"/>
      <c r="K111" s="63"/>
      <c r="L111" s="63"/>
      <c r="M111" s="63"/>
      <c r="N111" s="68"/>
      <c r="O111" s="68"/>
      <c r="P111" s="63"/>
      <c r="Q111" s="63"/>
      <c r="R111" s="63"/>
      <c r="S111" s="63"/>
      <c r="T111" s="63"/>
      <c r="U111" s="63"/>
      <c r="V111" s="63"/>
      <c r="W111" s="63"/>
      <c r="X111" s="63"/>
      <c r="Y111" s="61"/>
      <c r="Z111" s="12"/>
      <c r="AA111" s="12"/>
      <c r="AB111" s="12"/>
      <c r="AC111" s="12"/>
    </row>
    <row r="112" spans="1:29" ht="15" customHeight="1" x14ac:dyDescent="0.2">
      <c r="A112" s="63"/>
      <c r="B112" s="63"/>
      <c r="C112" s="59"/>
      <c r="D112" s="63"/>
      <c r="E112" s="63"/>
      <c r="F112" s="63"/>
      <c r="G112" s="63"/>
      <c r="H112" s="63"/>
      <c r="I112" s="69"/>
      <c r="J112" s="69"/>
      <c r="K112" s="69"/>
      <c r="L112" s="69"/>
      <c r="M112" s="69"/>
      <c r="N112" s="69"/>
      <c r="O112" s="68"/>
      <c r="P112" s="63"/>
      <c r="Q112" s="63"/>
      <c r="R112" s="63"/>
      <c r="S112" s="63"/>
      <c r="T112" s="63"/>
      <c r="U112" s="63"/>
      <c r="V112" s="63"/>
      <c r="W112" s="63"/>
      <c r="X112" s="63"/>
      <c r="Y112" s="47"/>
    </row>
    <row r="113" spans="1:25" ht="12.75" customHeight="1" x14ac:dyDescent="0.2">
      <c r="A113" s="63"/>
      <c r="B113" s="63"/>
      <c r="C113" s="59"/>
      <c r="D113" s="63"/>
      <c r="E113" s="63"/>
      <c r="F113" s="63"/>
      <c r="G113" s="63"/>
      <c r="H113" s="63"/>
      <c r="I113" s="69"/>
      <c r="J113" s="69"/>
      <c r="K113" s="69"/>
      <c r="L113" s="69"/>
      <c r="M113" s="69"/>
      <c r="N113" s="69"/>
      <c r="O113" s="68"/>
      <c r="P113" s="63"/>
      <c r="Q113" s="63"/>
      <c r="R113" s="63"/>
      <c r="S113" s="63"/>
      <c r="T113" s="63"/>
      <c r="U113" s="63"/>
      <c r="V113" s="63"/>
      <c r="W113" s="63"/>
      <c r="X113" s="63"/>
      <c r="Y113" s="47"/>
    </row>
    <row r="114" spans="1:25" ht="12.75" customHeight="1" x14ac:dyDescent="0.2">
      <c r="A114" s="63"/>
      <c r="B114" s="63"/>
      <c r="C114" s="59"/>
      <c r="D114" s="63"/>
      <c r="E114" s="63"/>
      <c r="F114" s="63"/>
      <c r="G114" s="63"/>
      <c r="H114" s="63"/>
      <c r="I114" s="69"/>
      <c r="J114" s="69"/>
      <c r="K114" s="69"/>
      <c r="L114" s="69"/>
      <c r="M114" s="69"/>
      <c r="N114" s="69"/>
      <c r="O114" s="68"/>
      <c r="P114" s="63"/>
      <c r="R114" s="63"/>
      <c r="S114" s="63"/>
      <c r="T114" s="63"/>
      <c r="U114" s="63"/>
      <c r="V114" s="63"/>
      <c r="W114" s="63"/>
      <c r="X114" s="63"/>
      <c r="Y114" s="47"/>
    </row>
    <row r="115" spans="1:25" ht="12.75" customHeight="1" x14ac:dyDescent="0.2">
      <c r="A115" s="63"/>
      <c r="B115" s="63"/>
      <c r="C115" s="59"/>
      <c r="D115" s="63"/>
      <c r="E115" s="63"/>
      <c r="F115" s="63"/>
      <c r="G115" s="63"/>
      <c r="H115" s="63"/>
      <c r="I115" s="63"/>
      <c r="J115" s="69"/>
      <c r="K115" s="63"/>
      <c r="L115" s="63"/>
      <c r="M115" s="63"/>
      <c r="N115" s="68"/>
      <c r="O115" s="68"/>
      <c r="P115" s="63"/>
      <c r="R115" s="64"/>
      <c r="S115" s="63"/>
      <c r="T115" s="63"/>
      <c r="U115" s="63"/>
      <c r="V115" s="69"/>
      <c r="W115" s="63"/>
      <c r="X115" s="63"/>
      <c r="Y115" s="47"/>
    </row>
    <row r="116" spans="1:25" ht="12.75" customHeight="1" x14ac:dyDescent="0.2">
      <c r="A116" s="63"/>
      <c r="B116" s="63"/>
      <c r="C116" s="59"/>
      <c r="D116" s="63"/>
      <c r="E116" s="63"/>
      <c r="F116" s="63"/>
      <c r="G116" s="63"/>
      <c r="H116" s="63"/>
      <c r="I116" s="63"/>
      <c r="J116" s="69"/>
      <c r="K116" s="63"/>
      <c r="L116" s="63"/>
      <c r="M116" s="63"/>
      <c r="N116" s="68"/>
      <c r="O116" s="68"/>
      <c r="P116" s="63"/>
      <c r="R116" s="64"/>
      <c r="S116" s="63"/>
      <c r="T116" s="63"/>
      <c r="U116" s="63"/>
      <c r="V116" s="69"/>
      <c r="W116" s="63"/>
      <c r="X116" s="63"/>
      <c r="Y116" s="47"/>
    </row>
    <row r="117" spans="1:25" ht="12.75" customHeight="1" x14ac:dyDescent="0.2">
      <c r="A117" s="63"/>
      <c r="B117" s="63"/>
      <c r="C117" s="59"/>
      <c r="D117" s="63"/>
      <c r="E117" s="63"/>
      <c r="F117" s="63"/>
      <c r="G117" s="63"/>
      <c r="H117" s="63"/>
      <c r="I117" s="63"/>
      <c r="J117" s="69"/>
      <c r="K117" s="63"/>
      <c r="L117" s="63"/>
      <c r="M117" s="63"/>
      <c r="N117" s="68"/>
      <c r="O117" s="68"/>
      <c r="P117" s="63"/>
      <c r="R117" s="64"/>
      <c r="S117" s="63"/>
      <c r="T117" s="63"/>
      <c r="U117" s="63"/>
      <c r="V117" s="69"/>
      <c r="W117" s="63"/>
      <c r="X117" s="63"/>
      <c r="Y117" s="47"/>
    </row>
    <row r="118" spans="1:25" ht="12.75" customHeight="1" x14ac:dyDescent="0.2">
      <c r="A118" s="63"/>
      <c r="B118" s="63"/>
      <c r="C118" s="59"/>
      <c r="D118" s="63"/>
      <c r="E118" s="63"/>
      <c r="F118" s="63"/>
      <c r="G118" s="63"/>
      <c r="H118" s="63"/>
      <c r="I118" s="63"/>
      <c r="J118" s="69"/>
      <c r="K118" s="63"/>
      <c r="L118" s="63"/>
      <c r="M118" s="63"/>
      <c r="N118" s="68"/>
      <c r="O118" s="68"/>
      <c r="P118" s="63"/>
      <c r="R118" s="64"/>
      <c r="S118" s="63"/>
      <c r="T118" s="63"/>
      <c r="U118" s="63"/>
      <c r="V118" s="69"/>
      <c r="W118" s="63"/>
      <c r="X118" s="63"/>
      <c r="Y118" s="47"/>
    </row>
    <row r="119" spans="1:25" ht="12.75" customHeight="1" x14ac:dyDescent="0.2">
      <c r="A119" s="63"/>
      <c r="B119" s="63"/>
      <c r="C119" s="59"/>
      <c r="D119" s="63"/>
      <c r="E119" s="63"/>
      <c r="F119" s="63"/>
      <c r="G119" s="63"/>
      <c r="H119" s="63"/>
      <c r="I119" s="63"/>
      <c r="J119" s="69"/>
      <c r="K119" s="63"/>
      <c r="L119" s="63"/>
      <c r="M119" s="63"/>
      <c r="N119" s="68"/>
      <c r="O119" s="68"/>
      <c r="P119" s="63"/>
      <c r="R119" s="64"/>
      <c r="S119" s="63"/>
      <c r="T119" s="63"/>
      <c r="U119" s="63"/>
      <c r="V119" s="69"/>
      <c r="W119" s="63"/>
      <c r="X119" s="63"/>
      <c r="Y119" s="47"/>
    </row>
    <row r="120" spans="1:25" ht="12.75" customHeight="1" x14ac:dyDescent="0.2">
      <c r="A120" s="63"/>
      <c r="B120" s="63"/>
      <c r="C120" s="59"/>
      <c r="D120" s="63"/>
      <c r="E120" s="63"/>
      <c r="F120" s="63"/>
      <c r="G120" s="63"/>
      <c r="H120" s="63"/>
      <c r="I120" s="63"/>
      <c r="J120" s="69"/>
      <c r="K120" s="63"/>
      <c r="L120" s="63"/>
      <c r="M120" s="63"/>
      <c r="N120" s="68"/>
      <c r="O120" s="68"/>
      <c r="P120" s="63"/>
      <c r="R120" s="64"/>
      <c r="S120" s="63"/>
      <c r="T120" s="63"/>
      <c r="U120" s="63"/>
      <c r="V120" s="69"/>
      <c r="W120" s="63"/>
      <c r="X120" s="63"/>
      <c r="Y120" s="47"/>
    </row>
    <row r="121" spans="1:25" ht="12.75" customHeight="1" x14ac:dyDescent="0.2">
      <c r="A121" s="63"/>
      <c r="B121" s="63"/>
      <c r="C121" s="59"/>
      <c r="D121" s="63"/>
      <c r="E121" s="63"/>
      <c r="F121" s="63"/>
      <c r="G121" s="63"/>
      <c r="H121" s="63"/>
      <c r="I121" s="63"/>
      <c r="J121" s="69"/>
      <c r="K121" s="63"/>
      <c r="L121" s="63"/>
      <c r="M121" s="63"/>
      <c r="N121" s="68"/>
      <c r="O121" s="68"/>
      <c r="P121" s="63"/>
      <c r="R121" s="64"/>
      <c r="S121" s="63"/>
      <c r="T121" s="63"/>
      <c r="U121" s="63"/>
      <c r="V121" s="69"/>
      <c r="W121" s="63"/>
      <c r="X121" s="63"/>
      <c r="Y121" s="47"/>
    </row>
    <row r="122" spans="1:25" ht="12.75" customHeight="1" x14ac:dyDescent="0.2">
      <c r="A122" s="63"/>
      <c r="B122" s="63"/>
      <c r="C122" s="59"/>
      <c r="D122" s="63"/>
      <c r="E122" s="63"/>
      <c r="F122" s="63"/>
      <c r="G122" s="63"/>
      <c r="H122" s="63"/>
      <c r="I122" s="63"/>
      <c r="J122" s="69"/>
      <c r="K122" s="63"/>
      <c r="L122" s="63"/>
      <c r="M122" s="63"/>
      <c r="N122" s="68"/>
      <c r="O122" s="68"/>
      <c r="P122" s="63"/>
      <c r="R122" s="65"/>
      <c r="S122" s="63"/>
      <c r="T122" s="63"/>
      <c r="U122" s="63"/>
      <c r="V122" s="69"/>
      <c r="W122" s="63"/>
      <c r="X122" s="63"/>
      <c r="Y122" s="47"/>
    </row>
    <row r="123" spans="1:25" ht="12.75" customHeight="1" x14ac:dyDescent="0.2">
      <c r="A123" s="21"/>
      <c r="B123" s="21"/>
      <c r="C123" s="42"/>
      <c r="D123" s="21"/>
      <c r="E123" s="69"/>
      <c r="F123" s="69"/>
      <c r="G123" s="63"/>
      <c r="H123" s="63"/>
      <c r="I123" s="63"/>
      <c r="J123" s="69"/>
      <c r="K123" s="63"/>
      <c r="L123" s="63"/>
      <c r="M123" s="63"/>
      <c r="N123" s="68"/>
      <c r="O123" s="68"/>
      <c r="P123" s="63"/>
      <c r="R123" s="64"/>
      <c r="S123" s="63"/>
      <c r="T123" s="63"/>
      <c r="U123" s="63"/>
      <c r="V123" s="69"/>
      <c r="W123" s="69"/>
      <c r="X123" s="69"/>
      <c r="Y123" s="47"/>
    </row>
    <row r="124" spans="1:25" ht="12.75" customHeight="1" x14ac:dyDescent="0.2">
      <c r="A124" s="21"/>
      <c r="B124" s="21"/>
      <c r="C124" s="42"/>
      <c r="D124" s="21"/>
      <c r="E124" s="69"/>
      <c r="F124" s="69"/>
      <c r="G124" s="63"/>
      <c r="H124" s="63"/>
      <c r="I124" s="63"/>
      <c r="J124" s="69"/>
      <c r="K124" s="63"/>
      <c r="L124" s="63"/>
      <c r="M124" s="63"/>
      <c r="N124" s="68"/>
      <c r="O124" s="68"/>
      <c r="P124" s="63"/>
      <c r="R124" s="64"/>
      <c r="S124" s="63"/>
      <c r="T124" s="63"/>
      <c r="U124" s="63"/>
      <c r="V124" s="69"/>
      <c r="W124" s="69"/>
      <c r="X124" s="69"/>
      <c r="Y124" s="47"/>
    </row>
    <row r="125" spans="1:25" ht="12.75" customHeight="1" x14ac:dyDescent="0.2">
      <c r="A125" s="21"/>
      <c r="B125" s="21"/>
      <c r="C125" s="42"/>
      <c r="D125" s="21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21"/>
      <c r="P125" s="21"/>
      <c r="Q125" s="21"/>
      <c r="R125" s="21"/>
      <c r="S125" s="21"/>
      <c r="T125" s="69"/>
      <c r="U125" s="69"/>
      <c r="V125" s="69"/>
      <c r="W125" s="21"/>
      <c r="X125" s="21"/>
      <c r="Y125" s="47"/>
    </row>
    <row r="126" spans="1:25" ht="12.75" customHeight="1" x14ac:dyDescent="0.2">
      <c r="A126" s="21"/>
      <c r="B126" s="21"/>
      <c r="C126" s="42"/>
      <c r="D126" s="21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21"/>
      <c r="P126" s="21"/>
      <c r="Q126" s="21"/>
      <c r="R126" s="21"/>
      <c r="S126" s="21"/>
      <c r="T126" s="69"/>
      <c r="U126" s="69"/>
      <c r="V126" s="69"/>
      <c r="W126" s="21"/>
      <c r="X126" s="21"/>
      <c r="Y126" s="47"/>
    </row>
    <row r="127" spans="1:25" ht="12.75" customHeight="1" x14ac:dyDescent="0.2">
      <c r="A127" s="21"/>
      <c r="B127" s="21"/>
      <c r="C127" s="42"/>
      <c r="D127" s="21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21"/>
      <c r="P127" s="21"/>
      <c r="Q127" s="21"/>
      <c r="R127" s="21"/>
      <c r="S127" s="21"/>
      <c r="T127" s="21"/>
      <c r="U127" s="21"/>
      <c r="V127" s="69"/>
      <c r="W127" s="21"/>
      <c r="X127" s="21"/>
      <c r="Y127" s="47"/>
    </row>
    <row r="128" spans="1:25" ht="12.75" customHeight="1" x14ac:dyDescent="0.2">
      <c r="A128" s="21"/>
      <c r="B128" s="21"/>
      <c r="C128" s="42"/>
      <c r="D128" s="21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21"/>
      <c r="P128" s="21"/>
      <c r="Q128" s="64"/>
      <c r="R128" s="21"/>
      <c r="S128" s="21"/>
      <c r="T128" s="21"/>
      <c r="U128" s="21"/>
      <c r="W128" s="21"/>
      <c r="X128" s="21"/>
      <c r="Y128" s="47"/>
    </row>
    <row r="129" spans="1:25" ht="12.75" customHeight="1" x14ac:dyDescent="0.2">
      <c r="A129" s="21"/>
      <c r="B129" s="21"/>
      <c r="C129" s="42"/>
      <c r="D129" s="21"/>
      <c r="E129" s="21"/>
      <c r="F129" s="21"/>
      <c r="G129" s="69"/>
      <c r="H129" s="69"/>
      <c r="I129" s="69"/>
      <c r="J129" s="69"/>
      <c r="K129" s="69"/>
      <c r="L129" s="69"/>
      <c r="M129" s="69"/>
      <c r="N129" s="69"/>
      <c r="O129" s="21"/>
      <c r="P129" s="21"/>
      <c r="Q129" s="64"/>
      <c r="R129" s="21"/>
      <c r="S129" s="21"/>
      <c r="T129" s="21"/>
      <c r="U129" s="21"/>
      <c r="W129" s="21"/>
      <c r="X129" s="21"/>
      <c r="Y129" s="47"/>
    </row>
    <row r="130" spans="1:25" x14ac:dyDescent="0.2">
      <c r="A130" s="21"/>
      <c r="B130" s="21"/>
      <c r="C130" s="42"/>
      <c r="D130" s="21"/>
      <c r="E130" s="21"/>
      <c r="F130" s="21"/>
      <c r="G130" s="69"/>
      <c r="H130" s="69"/>
      <c r="I130" s="69"/>
      <c r="J130" s="69"/>
      <c r="K130" s="69"/>
      <c r="L130" s="69"/>
      <c r="M130" s="69"/>
      <c r="N130" s="69"/>
      <c r="O130" s="21"/>
      <c r="P130" s="21"/>
      <c r="Q130" s="64"/>
      <c r="R130" s="21"/>
      <c r="S130" s="21"/>
      <c r="T130" s="21"/>
      <c r="U130" s="21"/>
      <c r="W130" s="21"/>
      <c r="X130" s="21"/>
      <c r="Y130" s="47"/>
    </row>
    <row r="131" spans="1:25" x14ac:dyDescent="0.2">
      <c r="A131" s="21"/>
      <c r="B131" s="21"/>
      <c r="C131" s="42"/>
      <c r="D131" s="21"/>
      <c r="E131" s="21"/>
      <c r="F131" s="21"/>
      <c r="G131" s="69"/>
      <c r="H131" s="69"/>
      <c r="I131" s="69"/>
      <c r="J131" s="69"/>
      <c r="K131" s="69"/>
      <c r="L131" s="69"/>
      <c r="M131" s="69"/>
      <c r="N131" s="69"/>
      <c r="O131" s="21"/>
      <c r="P131" s="21"/>
      <c r="Q131" s="64"/>
      <c r="R131" s="21"/>
      <c r="S131" s="21"/>
      <c r="T131" s="21"/>
      <c r="U131" s="21"/>
      <c r="W131" s="21"/>
      <c r="X131" s="21"/>
      <c r="Y131" s="47"/>
    </row>
    <row r="132" spans="1:25" x14ac:dyDescent="0.2">
      <c r="A132" s="21"/>
      <c r="B132" s="21"/>
      <c r="C132" s="42"/>
      <c r="D132" s="21"/>
      <c r="E132" s="21"/>
      <c r="F132" s="21"/>
      <c r="G132" s="69"/>
      <c r="H132" s="69"/>
      <c r="I132" s="69"/>
      <c r="J132" s="69"/>
      <c r="K132" s="69"/>
      <c r="L132" s="69"/>
      <c r="M132" s="69"/>
      <c r="N132" s="69"/>
      <c r="O132" s="21"/>
      <c r="P132" s="21"/>
      <c r="Q132" s="21"/>
      <c r="R132" s="21"/>
      <c r="S132" s="21"/>
      <c r="T132" s="21"/>
      <c r="U132" s="21"/>
      <c r="W132" s="21"/>
      <c r="X132" s="21"/>
      <c r="Y132" s="47"/>
    </row>
  </sheetData>
  <pageMargins left="0.75" right="0.75" top="1" bottom="1" header="0.5" footer="0.5"/>
  <pageSetup paperSize="9" scale="3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G14"/>
  <sheetViews>
    <sheetView zoomScale="111" zoomScaleNormal="11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3.42578125" customWidth="1"/>
    <col min="3" max="3" width="21.42578125" customWidth="1"/>
    <col min="4" max="4" width="14" customWidth="1"/>
    <col min="5" max="5" width="23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0" width="5.7109375" customWidth="1"/>
    <col min="31" max="32" width="6.7109375" customWidth="1"/>
    <col min="33" max="33" width="3.140625" customWidth="1"/>
    <col min="34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9" width="8.28515625" customWidth="1"/>
    <col min="60" max="61" width="5.7109375" customWidth="1"/>
    <col min="62" max="62" width="3.140625" customWidth="1"/>
    <col min="63" max="66" width="5.7109375" customWidth="1"/>
    <col min="67" max="68" width="6.7109375" customWidth="1"/>
    <col min="69" max="69" width="3.140625" customWidth="1"/>
    <col min="70" max="75" width="5.7109375" customWidth="1"/>
    <col min="76" max="76" width="6.7109375" customWidth="1"/>
    <col min="77" max="77" width="3.140625" customWidth="1"/>
    <col min="78" max="82" width="5.7109375" style="12" customWidth="1"/>
    <col min="83" max="89" width="5.7109375" customWidth="1"/>
    <col min="90" max="90" width="3.140625" customWidth="1"/>
    <col min="91" max="95" width="8.28515625" customWidth="1"/>
    <col min="96" max="97" width="5.7109375" customWidth="1"/>
    <col min="98" max="98" width="3.140625" customWidth="1"/>
    <col min="99" max="102" width="5.7109375" customWidth="1"/>
    <col min="103" max="103" width="6.85546875" customWidth="1"/>
    <col min="104" max="104" width="6.7109375" customWidth="1"/>
    <col min="105" max="105" width="3.140625" customWidth="1"/>
    <col min="106" max="111" width="5.7109375" customWidth="1"/>
    <col min="112" max="112" width="6.7109375" customWidth="1"/>
    <col min="113" max="113" width="3.140625" customWidth="1"/>
    <col min="114" max="117" width="8.7109375" customWidth="1"/>
    <col min="118" max="118" width="11.5703125" customWidth="1"/>
    <col min="119" max="119" width="3.140625" customWidth="1"/>
    <col min="120" max="123" width="8.7109375" customWidth="1"/>
    <col min="124" max="124" width="11.5703125" customWidth="1"/>
    <col min="125" max="125" width="3.7109375" customWidth="1"/>
    <col min="126" max="129" width="8.7109375" customWidth="1"/>
    <col min="130" max="130" width="11.5703125" customWidth="1"/>
    <col min="131" max="131" width="3.7109375" customWidth="1"/>
    <col min="132" max="135" width="8.7109375" customWidth="1"/>
    <col min="136" max="136" width="11.5703125" customWidth="1"/>
  </cols>
  <sheetData>
    <row r="1" spans="1:137" x14ac:dyDescent="0.2">
      <c r="A1" t="s">
        <v>88</v>
      </c>
      <c r="D1" t="s">
        <v>15</v>
      </c>
      <c r="E1" t="s">
        <v>287</v>
      </c>
      <c r="F1" s="29" t="s">
        <v>15</v>
      </c>
      <c r="G1" s="29"/>
      <c r="H1" s="147" t="str">
        <f>E1</f>
        <v>Tristyn Lowe</v>
      </c>
      <c r="I1" s="147"/>
      <c r="J1" s="147"/>
      <c r="K1" s="147"/>
      <c r="L1" s="147"/>
      <c r="M1" s="147"/>
      <c r="N1" s="29"/>
      <c r="O1" s="29"/>
      <c r="R1" s="9"/>
      <c r="S1" s="29" t="s">
        <v>15</v>
      </c>
      <c r="U1" s="147" t="str">
        <f>E1</f>
        <v>Tristyn Lowe</v>
      </c>
      <c r="V1" s="147"/>
      <c r="W1" s="147"/>
      <c r="X1" s="147"/>
      <c r="AG1" s="9"/>
      <c r="AH1" s="29" t="s">
        <v>15</v>
      </c>
      <c r="AJ1" s="147" t="str">
        <f>E1</f>
        <v>Tristyn Lowe</v>
      </c>
      <c r="AK1" s="147"/>
      <c r="AL1" s="147"/>
      <c r="AO1" s="22"/>
      <c r="AP1" s="29" t="s">
        <v>16</v>
      </c>
      <c r="AQ1" s="29"/>
      <c r="AR1" s="147" t="str">
        <f>E2</f>
        <v>Chris Wicks</v>
      </c>
      <c r="AS1" s="147"/>
      <c r="AT1" s="147"/>
      <c r="AU1" s="147"/>
      <c r="AV1" s="147"/>
      <c r="AW1" s="147"/>
      <c r="AX1" s="29"/>
      <c r="AY1" s="29"/>
      <c r="BB1" s="9"/>
      <c r="BC1" s="29" t="s">
        <v>16</v>
      </c>
      <c r="BE1" s="147" t="str">
        <f>E2</f>
        <v>Chris Wicks</v>
      </c>
      <c r="BF1" s="147"/>
      <c r="BG1" s="147"/>
      <c r="BH1" s="147"/>
      <c r="BQ1" s="9"/>
      <c r="BR1" s="29" t="s">
        <v>16</v>
      </c>
      <c r="BT1" s="147" t="str">
        <f>E2</f>
        <v>Chris Wicks</v>
      </c>
      <c r="BU1" s="147"/>
      <c r="BV1" s="147"/>
      <c r="BY1" s="22"/>
      <c r="BZ1" s="29" t="s">
        <v>17</v>
      </c>
      <c r="CA1" s="29"/>
      <c r="CB1" s="147" t="str">
        <f>E3</f>
        <v>Darryn Fedrick</v>
      </c>
      <c r="CC1" s="147"/>
      <c r="CD1" s="147"/>
      <c r="CE1" s="147"/>
      <c r="CF1" s="147"/>
      <c r="CG1" s="147"/>
      <c r="CH1" s="29"/>
      <c r="CI1" s="29"/>
      <c r="CL1" s="9"/>
      <c r="CM1" s="29" t="s">
        <v>17</v>
      </c>
      <c r="CO1" s="147" t="str">
        <f>E3</f>
        <v>Darryn Fedrick</v>
      </c>
      <c r="CP1" s="147"/>
      <c r="CQ1" s="147"/>
      <c r="CR1" s="147"/>
      <c r="DA1" s="9"/>
      <c r="DB1" s="29" t="s">
        <v>17</v>
      </c>
      <c r="DD1" s="147" t="str">
        <f>E3</f>
        <v>Darryn Fedrick</v>
      </c>
      <c r="DE1" s="147"/>
      <c r="DF1" s="147"/>
      <c r="DI1" s="25"/>
      <c r="DK1" s="31"/>
      <c r="DN1" s="7">
        <f ca="1">NOW()</f>
        <v>42241.355208796296</v>
      </c>
      <c r="DT1" s="7">
        <f ca="1">NOW()</f>
        <v>42241.355208796296</v>
      </c>
      <c r="DZ1" s="7">
        <f ca="1">NOW()</f>
        <v>42241.355208796296</v>
      </c>
      <c r="EF1" s="7">
        <f ca="1">NOW()</f>
        <v>42241.355208796296</v>
      </c>
    </row>
    <row r="2" spans="1:137" x14ac:dyDescent="0.2">
      <c r="A2" s="1" t="s">
        <v>89</v>
      </c>
      <c r="D2" t="s">
        <v>16</v>
      </c>
      <c r="E2" t="s">
        <v>288</v>
      </c>
      <c r="R2" s="9"/>
      <c r="AG2" s="9"/>
      <c r="AO2" s="22"/>
      <c r="BB2" s="9"/>
      <c r="BQ2" s="9"/>
      <c r="BY2" s="22"/>
      <c r="BZ2"/>
      <c r="CA2"/>
      <c r="CB2"/>
      <c r="CC2"/>
      <c r="CD2"/>
      <c r="CL2" s="9"/>
      <c r="DA2" s="9"/>
      <c r="DI2" s="25"/>
      <c r="DK2" s="31"/>
      <c r="DN2" s="8">
        <f ca="1">NOW()</f>
        <v>42241.355208796296</v>
      </c>
      <c r="DT2" s="8">
        <f ca="1">NOW()</f>
        <v>42241.355208796296</v>
      </c>
      <c r="DZ2" s="8">
        <f ca="1">NOW()</f>
        <v>42241.355208796296</v>
      </c>
      <c r="EF2" s="8">
        <f ca="1">NOW()</f>
        <v>42241.355208796296</v>
      </c>
    </row>
    <row r="3" spans="1:137" x14ac:dyDescent="0.2">
      <c r="A3" t="s">
        <v>90</v>
      </c>
      <c r="C3" t="s">
        <v>91</v>
      </c>
      <c r="D3" t="s">
        <v>17</v>
      </c>
      <c r="E3" t="s">
        <v>289</v>
      </c>
      <c r="R3" s="9"/>
      <c r="AG3" s="9"/>
      <c r="AO3" s="22"/>
      <c r="BB3" s="9"/>
      <c r="BQ3" s="9"/>
      <c r="BY3" s="22"/>
      <c r="BZ3"/>
      <c r="CA3"/>
      <c r="CB3"/>
      <c r="CC3"/>
      <c r="CD3"/>
      <c r="CL3" s="9"/>
      <c r="DA3" s="9"/>
      <c r="DI3" s="25"/>
      <c r="DJ3" s="146" t="s">
        <v>73</v>
      </c>
      <c r="DK3" s="146"/>
      <c r="DL3" s="146"/>
      <c r="DM3" s="146"/>
      <c r="DN3" s="146"/>
      <c r="DQ3" s="146" t="s">
        <v>10</v>
      </c>
      <c r="DR3" s="146"/>
      <c r="DS3" s="146"/>
      <c r="DW3" s="146" t="s">
        <v>75</v>
      </c>
      <c r="DX3" s="146"/>
      <c r="DY3" s="146"/>
      <c r="EC3" s="146" t="s">
        <v>12</v>
      </c>
      <c r="ED3" s="146"/>
      <c r="EE3" s="28"/>
    </row>
    <row r="4" spans="1:137" x14ac:dyDescent="0.2"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4"/>
      <c r="S4" s="146" t="s">
        <v>71</v>
      </c>
      <c r="T4" s="146"/>
      <c r="U4" s="146"/>
      <c r="V4" s="146"/>
      <c r="W4" s="146"/>
      <c r="X4" s="146"/>
      <c r="Y4" s="146"/>
      <c r="Z4" s="28"/>
      <c r="AA4" s="28"/>
      <c r="AB4" s="28"/>
      <c r="AC4" s="28" t="s">
        <v>72</v>
      </c>
      <c r="AD4" s="28"/>
      <c r="AE4" s="28"/>
      <c r="AF4" s="28"/>
      <c r="AG4" s="9"/>
      <c r="AH4" s="146" t="s">
        <v>12</v>
      </c>
      <c r="AI4" s="146"/>
      <c r="AJ4" s="146"/>
      <c r="AK4" s="146"/>
      <c r="AL4" s="146"/>
      <c r="AM4" s="146"/>
      <c r="AN4" s="28" t="s">
        <v>13</v>
      </c>
      <c r="AO4" s="22"/>
      <c r="AP4" s="146" t="s">
        <v>10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24"/>
      <c r="BC4" s="146" t="s">
        <v>71</v>
      </c>
      <c r="BD4" s="146"/>
      <c r="BE4" s="146"/>
      <c r="BF4" s="146"/>
      <c r="BG4" s="146"/>
      <c r="BH4" s="146"/>
      <c r="BI4" s="146"/>
      <c r="BJ4" s="28"/>
      <c r="BK4" s="28"/>
      <c r="BL4" s="28"/>
      <c r="BM4" s="28" t="s">
        <v>72</v>
      </c>
      <c r="BN4" s="28"/>
      <c r="BO4" s="28"/>
      <c r="BP4" s="28"/>
      <c r="BQ4" s="9"/>
      <c r="BR4" s="146" t="s">
        <v>12</v>
      </c>
      <c r="BS4" s="146"/>
      <c r="BT4" s="146"/>
      <c r="BU4" s="146"/>
      <c r="BV4" s="146"/>
      <c r="BW4" s="146"/>
      <c r="BX4" s="28" t="s">
        <v>13</v>
      </c>
      <c r="BY4" s="22"/>
      <c r="BZ4" s="146" t="s">
        <v>10</v>
      </c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24"/>
      <c r="CM4" s="146" t="s">
        <v>71</v>
      </c>
      <c r="CN4" s="146"/>
      <c r="CO4" s="146"/>
      <c r="CP4" s="146"/>
      <c r="CQ4" s="146"/>
      <c r="CR4" s="146"/>
      <c r="CS4" s="146"/>
      <c r="CT4" s="28"/>
      <c r="CU4" s="28"/>
      <c r="CV4" s="28"/>
      <c r="CW4" s="28" t="s">
        <v>72</v>
      </c>
      <c r="CX4" s="28"/>
      <c r="CY4" s="28"/>
      <c r="CZ4" s="28"/>
      <c r="DA4" s="9"/>
      <c r="DB4" s="146" t="s">
        <v>12</v>
      </c>
      <c r="DC4" s="146"/>
      <c r="DD4" s="146"/>
      <c r="DE4" s="146"/>
      <c r="DF4" s="146"/>
      <c r="DG4" s="146"/>
      <c r="DH4" s="28" t="s">
        <v>13</v>
      </c>
      <c r="DI4" s="23"/>
      <c r="DJ4" s="146" t="s">
        <v>18</v>
      </c>
      <c r="DK4" s="146"/>
      <c r="DL4" s="146"/>
      <c r="DM4" s="28" t="s">
        <v>81</v>
      </c>
      <c r="DP4" s="146" t="s">
        <v>18</v>
      </c>
      <c r="DQ4" s="146"/>
      <c r="DR4" s="146"/>
      <c r="DS4" s="28" t="s">
        <v>76</v>
      </c>
      <c r="DV4" s="146" t="s">
        <v>18</v>
      </c>
      <c r="DW4" s="146"/>
      <c r="DX4" s="146"/>
      <c r="DY4" s="28" t="s">
        <v>76</v>
      </c>
      <c r="EB4" s="146" t="s">
        <v>18</v>
      </c>
      <c r="EC4" s="146"/>
      <c r="ED4" s="146"/>
      <c r="EE4" s="28" t="s">
        <v>76</v>
      </c>
    </row>
    <row r="5" spans="1:137" s="28" customFormat="1" x14ac:dyDescent="0.2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8</v>
      </c>
      <c r="G5" s="28" t="s">
        <v>5</v>
      </c>
      <c r="H5" s="28" t="s">
        <v>6</v>
      </c>
      <c r="I5" s="28" t="s">
        <v>82</v>
      </c>
      <c r="J5" s="28" t="s">
        <v>83</v>
      </c>
      <c r="K5" s="28" t="s">
        <v>7</v>
      </c>
      <c r="L5" s="28" t="s">
        <v>50</v>
      </c>
      <c r="M5" s="28" t="s">
        <v>84</v>
      </c>
      <c r="N5" s="28" t="s">
        <v>52</v>
      </c>
      <c r="O5" s="28" t="s">
        <v>53</v>
      </c>
      <c r="P5" s="28" t="s">
        <v>2</v>
      </c>
      <c r="Q5" s="28" t="s">
        <v>9</v>
      </c>
      <c r="R5" s="24"/>
      <c r="S5" s="28" t="s">
        <v>65</v>
      </c>
      <c r="T5" s="28" t="s">
        <v>66</v>
      </c>
      <c r="U5" s="28" t="s">
        <v>67</v>
      </c>
      <c r="V5" s="28" t="s">
        <v>68</v>
      </c>
      <c r="W5" s="28" t="s">
        <v>69</v>
      </c>
      <c r="X5" s="28" t="s">
        <v>70</v>
      </c>
      <c r="Y5" s="28" t="s">
        <v>9</v>
      </c>
      <c r="AA5" s="32" t="s">
        <v>11</v>
      </c>
      <c r="AB5" s="32" t="s">
        <v>49</v>
      </c>
      <c r="AC5" s="28" t="s">
        <v>9</v>
      </c>
      <c r="AD5" s="28" t="s">
        <v>2</v>
      </c>
      <c r="AE5" s="28" t="s">
        <v>70</v>
      </c>
      <c r="AF5" s="28" t="s">
        <v>9</v>
      </c>
      <c r="AG5" s="24"/>
      <c r="AH5" s="37" t="s">
        <v>11</v>
      </c>
      <c r="AI5" s="28" t="s">
        <v>37</v>
      </c>
      <c r="AJ5" s="37" t="s">
        <v>86</v>
      </c>
      <c r="AK5" s="37" t="s">
        <v>49</v>
      </c>
      <c r="AL5" s="28" t="s">
        <v>2</v>
      </c>
      <c r="AM5" s="28" t="s">
        <v>9</v>
      </c>
      <c r="AN5" s="28" t="s">
        <v>14</v>
      </c>
      <c r="AO5" s="23"/>
      <c r="AP5" s="28" t="s">
        <v>8</v>
      </c>
      <c r="AQ5" s="28" t="s">
        <v>5</v>
      </c>
      <c r="AR5" s="28" t="s">
        <v>6</v>
      </c>
      <c r="AS5" s="28" t="s">
        <v>82</v>
      </c>
      <c r="AT5" s="28" t="s">
        <v>83</v>
      </c>
      <c r="AU5" s="28" t="s">
        <v>7</v>
      </c>
      <c r="AV5" s="28" t="s">
        <v>50</v>
      </c>
      <c r="AW5" s="28" t="s">
        <v>84</v>
      </c>
      <c r="AX5" s="28" t="s">
        <v>52</v>
      </c>
      <c r="AY5" s="28" t="s">
        <v>53</v>
      </c>
      <c r="AZ5" s="28" t="s">
        <v>2</v>
      </c>
      <c r="BA5" s="28" t="s">
        <v>9</v>
      </c>
      <c r="BB5" s="24"/>
      <c r="BC5" s="28" t="s">
        <v>65</v>
      </c>
      <c r="BD5" s="28" t="s">
        <v>66</v>
      </c>
      <c r="BE5" s="28" t="s">
        <v>67</v>
      </c>
      <c r="BF5" s="28" t="s">
        <v>68</v>
      </c>
      <c r="BG5" s="28" t="s">
        <v>69</v>
      </c>
      <c r="BH5" s="28" t="s">
        <v>70</v>
      </c>
      <c r="BI5" s="28" t="s">
        <v>9</v>
      </c>
      <c r="BK5" s="32" t="s">
        <v>11</v>
      </c>
      <c r="BL5" s="32" t="s">
        <v>49</v>
      </c>
      <c r="BM5" s="32" t="s">
        <v>9</v>
      </c>
      <c r="BN5" s="28" t="s">
        <v>2</v>
      </c>
      <c r="BO5" s="28" t="s">
        <v>70</v>
      </c>
      <c r="BP5" s="28" t="s">
        <v>9</v>
      </c>
      <c r="BQ5" s="24"/>
      <c r="BR5" s="37" t="s">
        <v>11</v>
      </c>
      <c r="BS5" s="32" t="s">
        <v>37</v>
      </c>
      <c r="BT5" s="37" t="s">
        <v>86</v>
      </c>
      <c r="BU5" s="37" t="s">
        <v>49</v>
      </c>
      <c r="BV5" s="32" t="s">
        <v>2</v>
      </c>
      <c r="BW5" s="32" t="s">
        <v>9</v>
      </c>
      <c r="BX5" s="28" t="s">
        <v>14</v>
      </c>
      <c r="BY5" s="23"/>
      <c r="BZ5" s="28" t="s">
        <v>8</v>
      </c>
      <c r="CA5" s="28" t="s">
        <v>5</v>
      </c>
      <c r="CB5" s="28" t="s">
        <v>6</v>
      </c>
      <c r="CC5" s="28" t="s">
        <v>82</v>
      </c>
      <c r="CD5" s="28" t="s">
        <v>83</v>
      </c>
      <c r="CE5" s="28" t="s">
        <v>7</v>
      </c>
      <c r="CF5" s="28" t="s">
        <v>50</v>
      </c>
      <c r="CG5" s="28" t="s">
        <v>84</v>
      </c>
      <c r="CH5" s="28" t="s">
        <v>52</v>
      </c>
      <c r="CI5" s="28" t="s">
        <v>53</v>
      </c>
      <c r="CJ5" s="28" t="s">
        <v>2</v>
      </c>
      <c r="CK5" s="28" t="s">
        <v>9</v>
      </c>
      <c r="CL5" s="24"/>
      <c r="CM5" s="28" t="s">
        <v>65</v>
      </c>
      <c r="CN5" s="28" t="s">
        <v>66</v>
      </c>
      <c r="CO5" s="28" t="s">
        <v>67</v>
      </c>
      <c r="CP5" s="28" t="s">
        <v>68</v>
      </c>
      <c r="CQ5" s="28" t="s">
        <v>69</v>
      </c>
      <c r="CR5" s="28" t="s">
        <v>70</v>
      </c>
      <c r="CS5" s="28" t="s">
        <v>9</v>
      </c>
      <c r="CU5" s="32" t="s">
        <v>11</v>
      </c>
      <c r="CV5" s="32" t="s">
        <v>49</v>
      </c>
      <c r="CW5" s="32" t="s">
        <v>9</v>
      </c>
      <c r="CX5" s="28" t="s">
        <v>2</v>
      </c>
      <c r="CY5" s="28" t="s">
        <v>70</v>
      </c>
      <c r="CZ5" s="28" t="s">
        <v>9</v>
      </c>
      <c r="DA5" s="24"/>
      <c r="DB5" s="37" t="s">
        <v>11</v>
      </c>
      <c r="DC5" s="32" t="s">
        <v>37</v>
      </c>
      <c r="DD5" s="37" t="s">
        <v>86</v>
      </c>
      <c r="DE5" s="37" t="s">
        <v>49</v>
      </c>
      <c r="DF5" s="32" t="s">
        <v>2</v>
      </c>
      <c r="DG5" s="32" t="s">
        <v>9</v>
      </c>
      <c r="DH5" s="28" t="s">
        <v>14</v>
      </c>
      <c r="DI5" s="23"/>
      <c r="DJ5" s="28" t="s">
        <v>19</v>
      </c>
      <c r="DK5" s="28" t="s">
        <v>20</v>
      </c>
      <c r="DL5" s="28" t="s">
        <v>21</v>
      </c>
      <c r="DM5" s="28" t="s">
        <v>9</v>
      </c>
      <c r="DN5" s="28" t="s">
        <v>23</v>
      </c>
      <c r="DP5" s="28" t="s">
        <v>19</v>
      </c>
      <c r="DQ5" s="28" t="s">
        <v>20</v>
      </c>
      <c r="DR5" s="28" t="s">
        <v>21</v>
      </c>
      <c r="DS5" s="28" t="s">
        <v>9</v>
      </c>
      <c r="DT5" s="28" t="s">
        <v>74</v>
      </c>
      <c r="DV5" s="28" t="s">
        <v>19</v>
      </c>
      <c r="DW5" s="28" t="s">
        <v>20</v>
      </c>
      <c r="DX5" s="28" t="s">
        <v>21</v>
      </c>
      <c r="DY5" s="28" t="s">
        <v>9</v>
      </c>
      <c r="DZ5" s="28" t="s">
        <v>74</v>
      </c>
      <c r="EB5" s="28" t="s">
        <v>19</v>
      </c>
      <c r="EC5" s="28" t="s">
        <v>20</v>
      </c>
      <c r="ED5" s="28" t="s">
        <v>21</v>
      </c>
      <c r="EE5" s="28" t="s">
        <v>9</v>
      </c>
      <c r="EF5" s="28" t="s">
        <v>74</v>
      </c>
      <c r="EG5" s="119" t="s">
        <v>2</v>
      </c>
    </row>
    <row r="6" spans="1:137" x14ac:dyDescent="0.2">
      <c r="R6" s="9"/>
      <c r="AG6" s="9"/>
      <c r="AO6" s="22"/>
      <c r="BB6" s="9"/>
      <c r="BQ6" s="9"/>
      <c r="BY6" s="22"/>
      <c r="BZ6"/>
      <c r="CA6"/>
      <c r="CB6"/>
      <c r="CC6"/>
      <c r="CD6"/>
      <c r="CL6" s="9"/>
      <c r="DA6" s="9"/>
      <c r="DI6" s="25"/>
    </row>
    <row r="7" spans="1:137" x14ac:dyDescent="0.2">
      <c r="A7" s="80">
        <v>76</v>
      </c>
      <c r="B7" s="81" t="s">
        <v>130</v>
      </c>
      <c r="C7" s="81" t="s">
        <v>209</v>
      </c>
      <c r="D7" s="82" t="s">
        <v>217</v>
      </c>
      <c r="E7" s="81" t="s">
        <v>88</v>
      </c>
      <c r="F7" s="20">
        <v>6.4</v>
      </c>
      <c r="G7" s="20">
        <v>6.9</v>
      </c>
      <c r="H7" s="20">
        <v>0</v>
      </c>
      <c r="I7" s="20">
        <v>7</v>
      </c>
      <c r="J7" s="20">
        <v>7.2</v>
      </c>
      <c r="K7" s="20">
        <v>8</v>
      </c>
      <c r="L7" s="20">
        <v>7.5</v>
      </c>
      <c r="M7" s="20">
        <v>7.5</v>
      </c>
      <c r="N7" s="4">
        <f>SUM(F7:M7)</f>
        <v>50.5</v>
      </c>
      <c r="O7" s="13">
        <f>N7/8</f>
        <v>6.3125</v>
      </c>
      <c r="P7" s="20">
        <v>6.9</v>
      </c>
      <c r="Q7" s="5">
        <f>(O7*0.75)+(P7*0.25)</f>
        <v>6.4593749999999996</v>
      </c>
      <c r="R7" s="9"/>
      <c r="S7" s="20">
        <v>7</v>
      </c>
      <c r="T7" s="20">
        <v>7.2</v>
      </c>
      <c r="U7" s="20">
        <v>5</v>
      </c>
      <c r="V7" s="20">
        <v>6.5</v>
      </c>
      <c r="W7" s="20">
        <v>6.8</v>
      </c>
      <c r="X7" s="4">
        <f>SUM(S7:W7)</f>
        <v>32.5</v>
      </c>
      <c r="Y7" s="5">
        <f>X7/5</f>
        <v>6.5</v>
      </c>
      <c r="AA7" s="20">
        <v>7</v>
      </c>
      <c r="AB7" s="20">
        <v>6.3</v>
      </c>
      <c r="AC7" s="13">
        <f>(AA7*0.15)+(AB7*0.85)</f>
        <v>6.4049999999999994</v>
      </c>
      <c r="AD7" s="20">
        <v>7</v>
      </c>
      <c r="AE7" s="6">
        <f>Y7+AC7+AD7</f>
        <v>19.905000000000001</v>
      </c>
      <c r="AF7" s="6">
        <f>AE7/3</f>
        <v>6.6350000000000007</v>
      </c>
      <c r="AG7" s="9"/>
      <c r="AH7" s="20">
        <v>6.5</v>
      </c>
      <c r="AI7" s="20">
        <v>8.5</v>
      </c>
      <c r="AJ7" s="34">
        <f>(AH7*0.7)+(AI7*0.3)</f>
        <v>7.1</v>
      </c>
      <c r="AK7" s="35">
        <v>7</v>
      </c>
      <c r="AL7" s="20">
        <v>6.8</v>
      </c>
      <c r="AM7" s="6">
        <f>(AJ7*0.5)+(AK7*0.25)+(AL7*0.25)</f>
        <v>7</v>
      </c>
      <c r="AN7" s="6">
        <f>(Q7+AF7+AM7)/3</f>
        <v>6.6981250000000001</v>
      </c>
      <c r="AO7" s="22"/>
      <c r="AP7" s="20">
        <v>6.8</v>
      </c>
      <c r="AQ7" s="20">
        <v>6</v>
      </c>
      <c r="AR7" s="20">
        <v>0</v>
      </c>
      <c r="AS7" s="20">
        <v>6</v>
      </c>
      <c r="AT7" s="20">
        <v>5</v>
      </c>
      <c r="AU7" s="20">
        <v>6.5</v>
      </c>
      <c r="AV7" s="20">
        <v>5.5</v>
      </c>
      <c r="AW7" s="20">
        <v>6.5</v>
      </c>
      <c r="AX7" s="4">
        <f>SUM(AP7:AW7)</f>
        <v>42.3</v>
      </c>
      <c r="AY7" s="13">
        <f>AX7/8</f>
        <v>5.2874999999999996</v>
      </c>
      <c r="AZ7" s="20">
        <v>6</v>
      </c>
      <c r="BA7" s="5">
        <f>(AY7*0.75)+(AZ7*0.25)</f>
        <v>5.4656249999999993</v>
      </c>
      <c r="BB7" s="9"/>
      <c r="BC7" s="20">
        <v>6.5</v>
      </c>
      <c r="BD7" s="20">
        <v>6.7</v>
      </c>
      <c r="BE7" s="20">
        <v>3.5</v>
      </c>
      <c r="BF7" s="20">
        <v>4.2</v>
      </c>
      <c r="BG7" s="20">
        <v>7.2</v>
      </c>
      <c r="BH7" s="4">
        <f>SUM(BC7:BG7)</f>
        <v>28.099999999999998</v>
      </c>
      <c r="BI7" s="5">
        <f>BH7/5</f>
        <v>5.6199999999999992</v>
      </c>
      <c r="BK7" s="20">
        <v>7.1</v>
      </c>
      <c r="BL7" s="20">
        <v>7</v>
      </c>
      <c r="BM7" s="13">
        <f>(BK7*0.15)+(BL7*0.85)</f>
        <v>7.0150000000000006</v>
      </c>
      <c r="BN7" s="20">
        <v>6.8</v>
      </c>
      <c r="BO7" s="6">
        <f>BI7+BM7+BN7</f>
        <v>19.434999999999999</v>
      </c>
      <c r="BP7" s="6">
        <f>BO7/3</f>
        <v>6.4783333333333326</v>
      </c>
      <c r="BQ7" s="9"/>
      <c r="BR7" s="20">
        <v>6.5</v>
      </c>
      <c r="BS7" s="20">
        <v>8</v>
      </c>
      <c r="BT7" s="34">
        <f>(BR7*0.7)+(BS7*0.3)</f>
        <v>6.9499999999999993</v>
      </c>
      <c r="BU7" s="35">
        <v>7</v>
      </c>
      <c r="BV7" s="20">
        <v>6.4</v>
      </c>
      <c r="BW7" s="6">
        <f>(BT7*0.5)+(BU7*0.25)+(BV7*0.25)</f>
        <v>6.8249999999999993</v>
      </c>
      <c r="BX7" s="6">
        <f>(BA7+BP7+BW7)/3</f>
        <v>6.2563194444444434</v>
      </c>
      <c r="BY7" s="22"/>
      <c r="BZ7" s="20">
        <v>6.5</v>
      </c>
      <c r="CA7" s="20">
        <v>7</v>
      </c>
      <c r="CB7" s="20">
        <v>5.8</v>
      </c>
      <c r="CC7" s="20">
        <v>6</v>
      </c>
      <c r="CD7" s="20">
        <v>7.5</v>
      </c>
      <c r="CE7" s="20">
        <v>7.9</v>
      </c>
      <c r="CF7" s="20">
        <v>8</v>
      </c>
      <c r="CG7" s="20">
        <v>8</v>
      </c>
      <c r="CH7" s="4">
        <f>SUM(BZ7:CG7)</f>
        <v>56.699999999999996</v>
      </c>
      <c r="CI7" s="13">
        <f>CH7/8</f>
        <v>7.0874999999999995</v>
      </c>
      <c r="CJ7" s="20">
        <v>7</v>
      </c>
      <c r="CK7" s="5">
        <f>(CI7*0.75)+(CJ7*0.25)</f>
        <v>7.0656249999999998</v>
      </c>
      <c r="CL7" s="9"/>
      <c r="CM7" s="20">
        <v>5.7</v>
      </c>
      <c r="CN7" s="20">
        <v>6</v>
      </c>
      <c r="CO7" s="20">
        <v>3</v>
      </c>
      <c r="CP7" s="20">
        <v>5.8</v>
      </c>
      <c r="CQ7" s="20">
        <v>6</v>
      </c>
      <c r="CR7" s="4">
        <f>SUM(CM7:CQ7)</f>
        <v>26.5</v>
      </c>
      <c r="CS7" s="5">
        <f>CR7/5</f>
        <v>5.3</v>
      </c>
      <c r="CU7" s="20">
        <v>6</v>
      </c>
      <c r="CV7" s="20">
        <v>5</v>
      </c>
      <c r="CW7" s="13">
        <f>(CU7*0.15)+(CV7*0.85)</f>
        <v>5.15</v>
      </c>
      <c r="CX7" s="20">
        <v>6.2</v>
      </c>
      <c r="CY7" s="6">
        <f>CS7+CW7+CX7</f>
        <v>16.649999999999999</v>
      </c>
      <c r="CZ7" s="6">
        <f>CY7/3</f>
        <v>5.55</v>
      </c>
      <c r="DA7" s="9"/>
      <c r="DB7" s="20">
        <v>7.2</v>
      </c>
      <c r="DC7" s="20">
        <v>7.4</v>
      </c>
      <c r="DD7" s="34">
        <f>(DB7*0.7)+(DC7*0.3)</f>
        <v>7.26</v>
      </c>
      <c r="DE7" s="35">
        <v>5.8</v>
      </c>
      <c r="DF7" s="20">
        <v>6.7</v>
      </c>
      <c r="DG7" s="6">
        <f>(DD7*0.5)+(DE7*0.25)+(DF7*0.25)</f>
        <v>6.7549999999999999</v>
      </c>
      <c r="DH7" s="6">
        <f>(CK7+CZ7+DG7)/3</f>
        <v>6.4568750000000001</v>
      </c>
      <c r="DI7" s="26"/>
      <c r="DJ7" s="124">
        <f>AN7</f>
        <v>6.6981250000000001</v>
      </c>
      <c r="DK7" s="124">
        <f>BX7</f>
        <v>6.2563194444444434</v>
      </c>
      <c r="DL7" s="124">
        <f>DH7</f>
        <v>6.4568750000000001</v>
      </c>
      <c r="DM7" s="124">
        <f>AVERAGE(DJ7:DL7)</f>
        <v>6.4704398148148146</v>
      </c>
      <c r="DN7" s="81">
        <v>1</v>
      </c>
      <c r="DP7" s="6">
        <f>Q7</f>
        <v>6.4593749999999996</v>
      </c>
      <c r="DQ7" s="6">
        <f>BA7</f>
        <v>5.4656249999999993</v>
      </c>
      <c r="DR7" s="6">
        <f>CK7</f>
        <v>7.0656249999999998</v>
      </c>
      <c r="DS7" s="6">
        <f>AVERAGE(DP7:DR7)</f>
        <v>6.3302083333333323</v>
      </c>
      <c r="DT7">
        <f>RANK(DS7,DS$7:DS$10)</f>
        <v>2</v>
      </c>
      <c r="DV7" s="6">
        <f>AF7</f>
        <v>6.6350000000000007</v>
      </c>
      <c r="DW7" s="6">
        <f>BP7</f>
        <v>6.4783333333333326</v>
      </c>
      <c r="DX7" s="6">
        <f>CZ7</f>
        <v>5.55</v>
      </c>
      <c r="DY7" s="6">
        <f>AVERAGE(DV7:DX7)</f>
        <v>6.221111111111111</v>
      </c>
      <c r="DZ7">
        <f>RANK(DY7,DY$7:DY$10)</f>
        <v>1</v>
      </c>
      <c r="EB7" s="6">
        <f>AM7</f>
        <v>7</v>
      </c>
      <c r="EC7" s="6">
        <f>BW7</f>
        <v>6.8249999999999993</v>
      </c>
      <c r="ED7" s="6">
        <f>DG7</f>
        <v>6.7549999999999999</v>
      </c>
      <c r="EE7" s="6">
        <f>AVERAGE(EB7:ED7)</f>
        <v>6.8599999999999994</v>
      </c>
      <c r="EF7">
        <v>1</v>
      </c>
      <c r="EG7" s="4">
        <f>(SUM(P7,AD7,AL7,AZ7,BN7,BV7,CJ7,CX7,DF7))/9</f>
        <v>6.6444444444444448</v>
      </c>
    </row>
    <row r="8" spans="1:137" x14ac:dyDescent="0.2">
      <c r="A8" s="80">
        <v>109</v>
      </c>
      <c r="B8" s="82" t="s">
        <v>118</v>
      </c>
      <c r="C8" s="81" t="s">
        <v>201</v>
      </c>
      <c r="D8" s="82" t="s">
        <v>211</v>
      </c>
      <c r="E8" s="81" t="s">
        <v>212</v>
      </c>
      <c r="F8" s="20">
        <v>6.4</v>
      </c>
      <c r="G8" s="20">
        <v>6.5</v>
      </c>
      <c r="H8" s="20">
        <v>7.2</v>
      </c>
      <c r="I8" s="20">
        <v>6.2</v>
      </c>
      <c r="J8" s="20">
        <v>6.5</v>
      </c>
      <c r="K8" s="20">
        <v>8.5</v>
      </c>
      <c r="L8" s="20">
        <v>6.5</v>
      </c>
      <c r="M8" s="20">
        <v>7.5</v>
      </c>
      <c r="N8" s="4">
        <f>SUM(F8:M8)</f>
        <v>55.3</v>
      </c>
      <c r="O8" s="13">
        <f>N8/8</f>
        <v>6.9124999999999996</v>
      </c>
      <c r="P8" s="20">
        <v>6.5</v>
      </c>
      <c r="Q8" s="5">
        <f>(O8*0.75)+(P8*0.25)</f>
        <v>6.8093749999999993</v>
      </c>
      <c r="R8" s="9"/>
      <c r="S8" s="20">
        <v>4</v>
      </c>
      <c r="T8" s="20">
        <v>5</v>
      </c>
      <c r="U8" s="20">
        <v>5.5</v>
      </c>
      <c r="V8" s="20">
        <v>0</v>
      </c>
      <c r="W8" s="20">
        <v>7.5</v>
      </c>
      <c r="X8" s="4">
        <f>SUM(S8:W8)</f>
        <v>22</v>
      </c>
      <c r="Y8" s="5">
        <f>X8/5</f>
        <v>4.4000000000000004</v>
      </c>
      <c r="AA8" s="20">
        <v>7.2</v>
      </c>
      <c r="AB8" s="20">
        <v>6</v>
      </c>
      <c r="AC8" s="13">
        <f>(AA8*0.15)+(AB8*0.85)</f>
        <v>6.18</v>
      </c>
      <c r="AD8" s="20">
        <v>6.8</v>
      </c>
      <c r="AE8" s="6">
        <f>Y8+AC8+AD8</f>
        <v>17.38</v>
      </c>
      <c r="AF8" s="6">
        <f>AE8/3</f>
        <v>5.793333333333333</v>
      </c>
      <c r="AG8" s="9"/>
      <c r="AH8" s="20">
        <v>7.17</v>
      </c>
      <c r="AI8" s="20">
        <v>6</v>
      </c>
      <c r="AJ8" s="34">
        <f>(AH8*0.7)+(AI8*0.3)</f>
        <v>6.8189999999999991</v>
      </c>
      <c r="AK8" s="35">
        <v>6.4</v>
      </c>
      <c r="AL8" s="20">
        <v>7</v>
      </c>
      <c r="AM8" s="6">
        <f>(AJ8*0.5)+(AK8*0.25)+(AL8*0.25)</f>
        <v>6.7594999999999992</v>
      </c>
      <c r="AN8" s="6">
        <f>(Q8+AF8+AM8)/3</f>
        <v>6.4540694444444435</v>
      </c>
      <c r="AO8" s="22"/>
      <c r="AP8" s="20">
        <v>7.2</v>
      </c>
      <c r="AQ8" s="20">
        <v>7.1</v>
      </c>
      <c r="AR8" s="20">
        <v>7.5</v>
      </c>
      <c r="AS8" s="20">
        <v>6</v>
      </c>
      <c r="AT8" s="20">
        <v>5.8</v>
      </c>
      <c r="AU8" s="20">
        <v>7.5</v>
      </c>
      <c r="AV8" s="20">
        <v>7</v>
      </c>
      <c r="AW8" s="20">
        <v>7</v>
      </c>
      <c r="AX8" s="4">
        <f>SUM(AP8:AW8)</f>
        <v>55.1</v>
      </c>
      <c r="AY8" s="13">
        <f>AX8/8</f>
        <v>6.8875000000000002</v>
      </c>
      <c r="AZ8" s="20">
        <v>7</v>
      </c>
      <c r="BA8" s="5">
        <f>(AY8*0.75)+(AZ8*0.25)</f>
        <v>6.9156250000000004</v>
      </c>
      <c r="BB8" s="9"/>
      <c r="BC8" s="20">
        <v>5.2</v>
      </c>
      <c r="BD8" s="20">
        <v>3</v>
      </c>
      <c r="BE8" s="20">
        <v>5.5</v>
      </c>
      <c r="BF8" s="20">
        <v>0</v>
      </c>
      <c r="BG8" s="20">
        <v>6.2</v>
      </c>
      <c r="BH8" s="4">
        <f>SUM(BC8:BG8)</f>
        <v>19.899999999999999</v>
      </c>
      <c r="BI8" s="5">
        <f>BH8/5</f>
        <v>3.9799999999999995</v>
      </c>
      <c r="BK8" s="20">
        <v>6.9</v>
      </c>
      <c r="BL8" s="20">
        <v>5.7</v>
      </c>
      <c r="BM8" s="13">
        <f>(BK8*0.15)+(BL8*0.85)</f>
        <v>5.88</v>
      </c>
      <c r="BN8" s="20">
        <v>6.3</v>
      </c>
      <c r="BO8" s="6">
        <f>BI8+BM8+BN8</f>
        <v>16.16</v>
      </c>
      <c r="BP8" s="6">
        <f>BO8/3</f>
        <v>5.3866666666666667</v>
      </c>
      <c r="BQ8" s="9"/>
      <c r="BR8" s="20">
        <v>7.2</v>
      </c>
      <c r="BS8" s="20">
        <v>7</v>
      </c>
      <c r="BT8" s="34">
        <f>(BR8*0.7)+(BS8*0.3)</f>
        <v>7.1400000000000006</v>
      </c>
      <c r="BU8" s="35">
        <v>7.1</v>
      </c>
      <c r="BV8" s="20">
        <v>7.5</v>
      </c>
      <c r="BW8" s="6">
        <f>(BT8*0.5)+(BU8*0.25)+(BV8*0.25)</f>
        <v>7.2200000000000006</v>
      </c>
      <c r="BX8" s="6">
        <f>(BA8+BP8+BW8)/3</f>
        <v>6.5074305555555556</v>
      </c>
      <c r="BY8" s="22"/>
      <c r="BZ8" s="20">
        <v>6.8</v>
      </c>
      <c r="CA8" s="20">
        <v>6.2</v>
      </c>
      <c r="CB8" s="20">
        <v>7</v>
      </c>
      <c r="CC8" s="20">
        <v>5</v>
      </c>
      <c r="CD8" s="20">
        <v>6.5</v>
      </c>
      <c r="CE8" s="20">
        <v>8.4</v>
      </c>
      <c r="CF8" s="20">
        <v>6.5</v>
      </c>
      <c r="CG8" s="20">
        <v>7.5</v>
      </c>
      <c r="CH8" s="4">
        <f>SUM(BZ8:CG8)</f>
        <v>53.9</v>
      </c>
      <c r="CI8" s="13">
        <f>CH8/8</f>
        <v>6.7374999999999998</v>
      </c>
      <c r="CJ8" s="20">
        <v>7.2</v>
      </c>
      <c r="CK8" s="5">
        <f>(CI8*0.75)+(CJ8*0.25)</f>
        <v>6.8531249999999995</v>
      </c>
      <c r="CL8" s="9"/>
      <c r="CM8" s="20">
        <v>5.4</v>
      </c>
      <c r="CN8" s="20">
        <v>5</v>
      </c>
      <c r="CO8" s="20">
        <v>4.9000000000000004</v>
      </c>
      <c r="CP8" s="20">
        <v>0</v>
      </c>
      <c r="CQ8" s="20">
        <v>6</v>
      </c>
      <c r="CR8" s="4">
        <f>SUM(CM8:CQ8)</f>
        <v>21.3</v>
      </c>
      <c r="CS8" s="5">
        <f>CR8/5</f>
        <v>4.26</v>
      </c>
      <c r="CU8" s="20">
        <v>6.4</v>
      </c>
      <c r="CV8" s="20">
        <v>4.7</v>
      </c>
      <c r="CW8" s="13">
        <f>(CU8*0.15)+(CV8*0.85)</f>
        <v>4.9550000000000001</v>
      </c>
      <c r="CX8" s="20">
        <v>6.2</v>
      </c>
      <c r="CY8" s="6">
        <f>CS8+CW8+CX8</f>
        <v>15.414999999999999</v>
      </c>
      <c r="CZ8" s="6">
        <f>CY8/3</f>
        <v>5.1383333333333328</v>
      </c>
      <c r="DA8" s="9"/>
      <c r="DB8" s="20">
        <v>7.3</v>
      </c>
      <c r="DC8" s="20">
        <v>5.2</v>
      </c>
      <c r="DD8" s="34">
        <f>(DB8*0.7)+(DC8*0.3)</f>
        <v>6.67</v>
      </c>
      <c r="DE8" s="35">
        <v>5.6</v>
      </c>
      <c r="DF8" s="20">
        <v>6.8</v>
      </c>
      <c r="DG8" s="6">
        <f>(DD8*0.5)+(DE8*0.25)+(DF8*0.25)</f>
        <v>6.4349999999999996</v>
      </c>
      <c r="DH8" s="6">
        <f>(CK8+CZ8+DG8)/3</f>
        <v>6.1421527777777776</v>
      </c>
      <c r="DI8" s="26"/>
      <c r="DJ8" s="124">
        <f>AN8</f>
        <v>6.4540694444444435</v>
      </c>
      <c r="DK8" s="124">
        <f>BX8</f>
        <v>6.5074305555555556</v>
      </c>
      <c r="DL8" s="124">
        <f>DH8</f>
        <v>6.1421527777777776</v>
      </c>
      <c r="DM8" s="124">
        <f>AVERAGE(DJ8:DL8)</f>
        <v>6.3678842592592586</v>
      </c>
      <c r="DN8" s="81">
        <v>2</v>
      </c>
      <c r="DP8" s="6">
        <f>Q8</f>
        <v>6.8093749999999993</v>
      </c>
      <c r="DQ8" s="6">
        <f>BA8</f>
        <v>6.9156250000000004</v>
      </c>
      <c r="DR8" s="6">
        <f>CK8</f>
        <v>6.8531249999999995</v>
      </c>
      <c r="DS8" s="6">
        <f>AVERAGE(DP8:DR8)</f>
        <v>6.859375</v>
      </c>
      <c r="DT8">
        <f>RANK(DS8,DS$7:DS$10)</f>
        <v>1</v>
      </c>
      <c r="DV8" s="6">
        <f>AF8</f>
        <v>5.793333333333333</v>
      </c>
      <c r="DW8" s="6">
        <f>BP8</f>
        <v>5.3866666666666667</v>
      </c>
      <c r="DX8" s="6">
        <f>CZ8</f>
        <v>5.1383333333333328</v>
      </c>
      <c r="DY8" s="6">
        <f>AVERAGE(DV8:DX8)</f>
        <v>5.4394444444444439</v>
      </c>
      <c r="DZ8">
        <f>RANK(DY8,DY$7:DY$10)</f>
        <v>2</v>
      </c>
      <c r="EB8" s="6">
        <f>AM8</f>
        <v>6.7594999999999992</v>
      </c>
      <c r="EC8" s="6">
        <f>BW8</f>
        <v>7.2200000000000006</v>
      </c>
      <c r="ED8" s="6">
        <f>DG8</f>
        <v>6.4349999999999996</v>
      </c>
      <c r="EE8" s="6">
        <f>AVERAGE(EB8:ED8)</f>
        <v>6.8048333333333337</v>
      </c>
      <c r="EF8">
        <v>2</v>
      </c>
      <c r="EG8" s="4">
        <f>(SUM(P8,AD8,AL8,AZ8,BN8,BV8,CJ8,CX8,DF8))/9</f>
        <v>6.8111111111111118</v>
      </c>
    </row>
    <row r="9" spans="1:137" x14ac:dyDescent="0.2">
      <c r="A9" s="80">
        <v>117</v>
      </c>
      <c r="B9" s="83" t="s">
        <v>213</v>
      </c>
      <c r="C9" s="81" t="s">
        <v>209</v>
      </c>
      <c r="D9" s="82" t="s">
        <v>217</v>
      </c>
      <c r="E9" s="83" t="s">
        <v>302</v>
      </c>
      <c r="F9" s="20">
        <v>5.8</v>
      </c>
      <c r="G9" s="20">
        <v>7.6</v>
      </c>
      <c r="H9" s="20">
        <v>7.5</v>
      </c>
      <c r="I9" s="20">
        <v>5.8</v>
      </c>
      <c r="J9" s="20">
        <v>5.7</v>
      </c>
      <c r="K9" s="20">
        <v>7.2</v>
      </c>
      <c r="L9" s="20">
        <v>5.8</v>
      </c>
      <c r="M9" s="20">
        <v>6</v>
      </c>
      <c r="N9" s="4">
        <f>SUM(F9:M9)</f>
        <v>51.4</v>
      </c>
      <c r="O9" s="13">
        <f>N9/8</f>
        <v>6.4249999999999998</v>
      </c>
      <c r="P9" s="20">
        <v>6.7</v>
      </c>
      <c r="Q9" s="5">
        <f>(O9*0.75)+(P9*0.25)</f>
        <v>6.4937499999999995</v>
      </c>
      <c r="R9" s="9"/>
      <c r="S9" s="20">
        <v>5.0999999999999996</v>
      </c>
      <c r="T9" s="20">
        <v>0</v>
      </c>
      <c r="U9" s="20">
        <v>6</v>
      </c>
      <c r="V9" s="20">
        <v>0</v>
      </c>
      <c r="W9" s="20">
        <v>7.5</v>
      </c>
      <c r="X9" s="4">
        <f>SUM(S9:W9)</f>
        <v>18.600000000000001</v>
      </c>
      <c r="Y9" s="5">
        <f>X9/5</f>
        <v>3.72</v>
      </c>
      <c r="AA9" s="20">
        <v>6.2</v>
      </c>
      <c r="AB9" s="20">
        <v>6.2</v>
      </c>
      <c r="AC9" s="13">
        <f>(AA9*0.15)+(AB9*0.85)</f>
        <v>6.1999999999999993</v>
      </c>
      <c r="AD9" s="20">
        <v>7</v>
      </c>
      <c r="AE9" s="6">
        <f>Y9+AC9+AD9</f>
        <v>16.920000000000002</v>
      </c>
      <c r="AF9" s="6">
        <f>AE9/3</f>
        <v>5.6400000000000006</v>
      </c>
      <c r="AG9" s="9"/>
      <c r="AH9" s="20">
        <v>7</v>
      </c>
      <c r="AI9" s="20">
        <v>5.6</v>
      </c>
      <c r="AJ9" s="34">
        <f>(AH9*0.7)+(AI9*0.3)</f>
        <v>6.5799999999999992</v>
      </c>
      <c r="AK9" s="35">
        <v>6.6</v>
      </c>
      <c r="AL9" s="20">
        <v>7</v>
      </c>
      <c r="AM9" s="6">
        <f>(AJ9*0.5)+(AK9*0.25)+(AL9*0.25)</f>
        <v>6.6899999999999995</v>
      </c>
      <c r="AN9" s="6">
        <f>(Q9+AF9+AM9)/3</f>
        <v>6.2745833333333323</v>
      </c>
      <c r="AO9" s="22"/>
      <c r="AP9" s="20">
        <v>5.2</v>
      </c>
      <c r="AQ9" s="20">
        <v>6</v>
      </c>
      <c r="AR9" s="20">
        <v>6.5</v>
      </c>
      <c r="AS9" s="20">
        <v>5.5</v>
      </c>
      <c r="AT9" s="20">
        <v>5.5</v>
      </c>
      <c r="AU9" s="20">
        <v>6.5</v>
      </c>
      <c r="AV9" s="20">
        <v>5.2</v>
      </c>
      <c r="AW9" s="20">
        <v>5</v>
      </c>
      <c r="AX9" s="4">
        <f>SUM(AP9:AW9)</f>
        <v>45.400000000000006</v>
      </c>
      <c r="AY9" s="13">
        <f>AX9/8</f>
        <v>5.6750000000000007</v>
      </c>
      <c r="AZ9" s="20">
        <v>7</v>
      </c>
      <c r="BA9" s="5">
        <f>(AY9*0.75)+(AZ9*0.25)</f>
        <v>6.0062500000000005</v>
      </c>
      <c r="BB9" s="9"/>
      <c r="BC9" s="20">
        <v>5.8</v>
      </c>
      <c r="BD9" s="20">
        <v>0</v>
      </c>
      <c r="BE9" s="20">
        <v>0</v>
      </c>
      <c r="BF9" s="20">
        <v>3.2</v>
      </c>
      <c r="BG9" s="20">
        <v>6.8</v>
      </c>
      <c r="BH9" s="4">
        <f>SUM(BC9:BG9)</f>
        <v>15.8</v>
      </c>
      <c r="BI9" s="5">
        <f>BH9/5</f>
        <v>3.16</v>
      </c>
      <c r="BK9" s="20">
        <v>6.6</v>
      </c>
      <c r="BL9" s="20">
        <v>5.8</v>
      </c>
      <c r="BM9" s="13">
        <f>(BK9*0.15)+(BL9*0.85)</f>
        <v>5.92</v>
      </c>
      <c r="BN9" s="20">
        <v>6.8</v>
      </c>
      <c r="BO9" s="6">
        <f>BI9+BM9+BN9</f>
        <v>15.879999999999999</v>
      </c>
      <c r="BP9" s="6">
        <f>BO9/3</f>
        <v>5.293333333333333</v>
      </c>
      <c r="BQ9" s="9"/>
      <c r="BR9" s="20">
        <v>6.9</v>
      </c>
      <c r="BS9" s="20">
        <v>4.5999999999999996</v>
      </c>
      <c r="BT9" s="34">
        <f>(BR9*0.7)+(BS9*0.3)</f>
        <v>6.21</v>
      </c>
      <c r="BU9" s="35">
        <v>6.6</v>
      </c>
      <c r="BV9" s="20">
        <v>6.7</v>
      </c>
      <c r="BW9" s="6">
        <f>(BT9*0.5)+(BU9*0.25)+(BV9*0.25)</f>
        <v>6.43</v>
      </c>
      <c r="BX9" s="6">
        <f>(BA9+BP9+BW9)/3</f>
        <v>5.9098611111111117</v>
      </c>
      <c r="BY9" s="22"/>
      <c r="BZ9" s="20">
        <v>6.2</v>
      </c>
      <c r="CA9" s="20">
        <v>6.8</v>
      </c>
      <c r="CB9" s="20">
        <v>5.8</v>
      </c>
      <c r="CC9" s="20">
        <v>6</v>
      </c>
      <c r="CD9" s="20">
        <v>5.9</v>
      </c>
      <c r="CE9" s="20">
        <v>7.5</v>
      </c>
      <c r="CF9" s="20">
        <v>5.6</v>
      </c>
      <c r="CG9" s="20">
        <v>5.4</v>
      </c>
      <c r="CH9" s="4">
        <f>SUM(BZ9:CG9)</f>
        <v>49.2</v>
      </c>
      <c r="CI9" s="13">
        <f>CH9/8</f>
        <v>6.15</v>
      </c>
      <c r="CJ9" s="20">
        <v>7</v>
      </c>
      <c r="CK9" s="5">
        <f>(CI9*0.75)+(CJ9*0.25)</f>
        <v>6.3625000000000007</v>
      </c>
      <c r="CL9" s="9"/>
      <c r="CM9" s="20">
        <v>4.9000000000000004</v>
      </c>
      <c r="CN9" s="20">
        <v>0</v>
      </c>
      <c r="CO9" s="20">
        <v>4.5</v>
      </c>
      <c r="CP9" s="20">
        <v>4.2</v>
      </c>
      <c r="CQ9" s="20">
        <v>5.5</v>
      </c>
      <c r="CR9" s="4">
        <f>SUM(CM9:CQ9)</f>
        <v>19.100000000000001</v>
      </c>
      <c r="CS9" s="5">
        <f>CR9/5</f>
        <v>3.8200000000000003</v>
      </c>
      <c r="CU9" s="20">
        <v>5.8</v>
      </c>
      <c r="CV9" s="20">
        <v>4.8</v>
      </c>
      <c r="CW9" s="13">
        <f>(CU9*0.15)+(CV9*0.85)</f>
        <v>4.95</v>
      </c>
      <c r="CX9" s="20">
        <v>5.7</v>
      </c>
      <c r="CY9" s="6">
        <f>CS9+CW9+CX9</f>
        <v>14.469999999999999</v>
      </c>
      <c r="CZ9" s="6">
        <f>CY9/3</f>
        <v>4.8233333333333333</v>
      </c>
      <c r="DA9" s="9"/>
      <c r="DB9" s="20">
        <v>7.2</v>
      </c>
      <c r="DC9" s="20">
        <v>4.5999999999999996</v>
      </c>
      <c r="DD9" s="34">
        <f>(DB9*0.7)+(DC9*0.3)</f>
        <v>6.42</v>
      </c>
      <c r="DE9" s="35">
        <v>5.5</v>
      </c>
      <c r="DF9" s="20">
        <v>6.7</v>
      </c>
      <c r="DG9" s="6">
        <f>(DD9*0.5)+(DE9*0.25)+(DF9*0.25)</f>
        <v>6.26</v>
      </c>
      <c r="DH9" s="6">
        <f>(CK9+CZ9+DG9)/3</f>
        <v>5.8152777777777773</v>
      </c>
      <c r="DI9" s="26"/>
      <c r="DJ9" s="124">
        <f>AN9</f>
        <v>6.2745833333333323</v>
      </c>
      <c r="DK9" s="124">
        <f>BX9</f>
        <v>5.9098611111111117</v>
      </c>
      <c r="DL9" s="124">
        <f>DH9</f>
        <v>5.8152777777777773</v>
      </c>
      <c r="DM9" s="124">
        <f>AVERAGE(DJ9:DL9)</f>
        <v>5.9999074074074068</v>
      </c>
      <c r="DN9" s="95" t="s">
        <v>301</v>
      </c>
      <c r="DP9" s="6">
        <f>Q9</f>
        <v>6.4937499999999995</v>
      </c>
      <c r="DQ9" s="6">
        <f>BA9</f>
        <v>6.0062500000000005</v>
      </c>
      <c r="DR9" s="6">
        <f>CK9</f>
        <v>6.3625000000000007</v>
      </c>
      <c r="DS9" s="6">
        <f>AVERAGE(DP9:DR9)</f>
        <v>6.2875000000000005</v>
      </c>
      <c r="DT9" s="42" t="s">
        <v>301</v>
      </c>
      <c r="DV9" s="6">
        <f>AF9</f>
        <v>5.6400000000000006</v>
      </c>
      <c r="DW9" s="6">
        <f>BP9</f>
        <v>5.293333333333333</v>
      </c>
      <c r="DX9" s="6">
        <f>CZ9</f>
        <v>4.8233333333333333</v>
      </c>
      <c r="DY9" s="6">
        <f>AVERAGE(DV9:DX9)</f>
        <v>5.2522222222222226</v>
      </c>
      <c r="DZ9" s="42" t="s">
        <v>301</v>
      </c>
      <c r="EB9" s="6">
        <f>AM9</f>
        <v>6.6899999999999995</v>
      </c>
      <c r="EC9" s="6">
        <f>BW9</f>
        <v>6.43</v>
      </c>
      <c r="ED9" s="6">
        <f>DG9</f>
        <v>6.26</v>
      </c>
      <c r="EE9" s="6">
        <f>AVERAGE(EB9:ED9)</f>
        <v>6.46</v>
      </c>
      <c r="EF9">
        <v>3</v>
      </c>
      <c r="EG9" s="4">
        <f>(SUM(P9,AD9,AL9,AZ9,BN9,BV9,CJ9,CX9,DF9))/9</f>
        <v>6.7333333333333343</v>
      </c>
    </row>
    <row r="10" spans="1:137" x14ac:dyDescent="0.2">
      <c r="A10" s="104">
        <v>149</v>
      </c>
      <c r="B10" s="105" t="s">
        <v>139</v>
      </c>
      <c r="C10" s="105" t="s">
        <v>205</v>
      </c>
      <c r="D10" s="106" t="s">
        <v>215</v>
      </c>
      <c r="E10" s="105" t="s">
        <v>216</v>
      </c>
      <c r="F10" s="107"/>
      <c r="G10" s="107"/>
      <c r="H10" s="107"/>
      <c r="I10" s="107"/>
      <c r="J10" s="107"/>
      <c r="K10" s="107"/>
      <c r="L10" s="107"/>
      <c r="M10" s="107"/>
      <c r="N10" s="4">
        <f>SUM(F10:M10)</f>
        <v>0</v>
      </c>
      <c r="O10" s="13">
        <f>N10/8</f>
        <v>0</v>
      </c>
      <c r="P10" s="107"/>
      <c r="Q10" s="5">
        <f>(O10*0.75)+(P10*0.25)</f>
        <v>0</v>
      </c>
      <c r="R10" s="111"/>
      <c r="S10" s="107"/>
      <c r="T10" s="107"/>
      <c r="U10" s="107"/>
      <c r="V10" s="107"/>
      <c r="W10" s="107"/>
      <c r="X10" s="108">
        <f>SUM(S10:W10)</f>
        <v>0</v>
      </c>
      <c r="Y10" s="110">
        <f>X10/5</f>
        <v>0</v>
      </c>
      <c r="Z10" s="112"/>
      <c r="AA10" s="107"/>
      <c r="AB10" s="107"/>
      <c r="AC10" s="109">
        <f>(AA10*0.15)+(AB10*0.85)</f>
        <v>0</v>
      </c>
      <c r="AD10" s="107"/>
      <c r="AE10" s="113">
        <f>Y10+AC10+AD10</f>
        <v>0</v>
      </c>
      <c r="AF10" s="113">
        <f>AE10/3</f>
        <v>0</v>
      </c>
      <c r="AG10" s="111"/>
      <c r="AH10" s="107"/>
      <c r="AI10" s="107"/>
      <c r="AJ10" s="114">
        <f>(AH10*0.7)+(AI10*0.3)</f>
        <v>0</v>
      </c>
      <c r="AK10" s="115"/>
      <c r="AL10" s="107"/>
      <c r="AM10" s="113">
        <f>(AJ10*0.5)+(AK10*0.25)+(AL10*0.25)</f>
        <v>0</v>
      </c>
      <c r="AN10" s="113">
        <f>(Q10+AF10+AM10)/3</f>
        <v>0</v>
      </c>
      <c r="AO10" s="116"/>
      <c r="AP10" s="107"/>
      <c r="AQ10" s="107"/>
      <c r="AR10" s="107"/>
      <c r="AS10" s="107"/>
      <c r="AT10" s="107"/>
      <c r="AU10" s="107"/>
      <c r="AV10" s="107"/>
      <c r="AW10" s="107"/>
      <c r="AX10" s="4">
        <f>SUM(AP10:AW10)</f>
        <v>0</v>
      </c>
      <c r="AY10" s="13">
        <f>AX10/8</f>
        <v>0</v>
      </c>
      <c r="AZ10" s="107"/>
      <c r="BA10" s="5">
        <f>(AY10*0.75)+(AZ10*0.25)</f>
        <v>0</v>
      </c>
      <c r="BB10" s="111"/>
      <c r="BC10" s="107"/>
      <c r="BD10" s="107"/>
      <c r="BE10" s="107"/>
      <c r="BF10" s="107"/>
      <c r="BG10" s="107"/>
      <c r="BH10" s="108">
        <f>SUM(BC10:BG10)</f>
        <v>0</v>
      </c>
      <c r="BI10" s="110">
        <f>BH10/5</f>
        <v>0</v>
      </c>
      <c r="BJ10" s="112"/>
      <c r="BK10" s="107"/>
      <c r="BL10" s="107"/>
      <c r="BM10" s="109">
        <f>(BK10*0.15)+(BL10*0.85)</f>
        <v>0</v>
      </c>
      <c r="BN10" s="107"/>
      <c r="BO10" s="113">
        <f>BI10+BM10+BN10</f>
        <v>0</v>
      </c>
      <c r="BP10" s="113">
        <f>BO10/3</f>
        <v>0</v>
      </c>
      <c r="BQ10" s="111"/>
      <c r="BR10" s="107"/>
      <c r="BS10" s="107"/>
      <c r="BT10" s="34">
        <f>(BR10*0.7)+(BS10*0.3)</f>
        <v>0</v>
      </c>
      <c r="BU10" s="115"/>
      <c r="BV10" s="107"/>
      <c r="BW10" s="113">
        <f>(BT10*0.5)+(BU10*0.25)+(BV10*0.25)</f>
        <v>0</v>
      </c>
      <c r="BX10" s="113">
        <f>(BA10+BP10+BW10)/3</f>
        <v>0</v>
      </c>
      <c r="BY10" s="116"/>
      <c r="BZ10" s="107"/>
      <c r="CA10" s="107"/>
      <c r="CB10" s="107"/>
      <c r="CC10" s="107"/>
      <c r="CD10" s="107"/>
      <c r="CE10" s="107"/>
      <c r="CF10" s="107"/>
      <c r="CG10" s="107"/>
      <c r="CH10" s="4">
        <f>SUM(BZ10:CG10)</f>
        <v>0</v>
      </c>
      <c r="CI10" s="13">
        <f>CH10/8</f>
        <v>0</v>
      </c>
      <c r="CJ10" s="107"/>
      <c r="CK10" s="5">
        <f>(CI10*0.75)+(CJ10*0.25)</f>
        <v>0</v>
      </c>
      <c r="CL10" s="111"/>
      <c r="CM10" s="107"/>
      <c r="CN10" s="107"/>
      <c r="CO10" s="107"/>
      <c r="CP10" s="107"/>
      <c r="CQ10" s="107"/>
      <c r="CR10" s="108">
        <f>SUM(CM10:CQ10)</f>
        <v>0</v>
      </c>
      <c r="CS10" s="110">
        <f>CR10/5</f>
        <v>0</v>
      </c>
      <c r="CT10" s="112"/>
      <c r="CU10" s="107"/>
      <c r="CV10" s="107"/>
      <c r="CW10" s="109">
        <f>(CU10*0.15)+(CV10*0.85)</f>
        <v>0</v>
      </c>
      <c r="CX10" s="107"/>
      <c r="CY10" s="113">
        <f>CS10+CW10+CX10</f>
        <v>0</v>
      </c>
      <c r="CZ10" s="113">
        <f>CY10/3</f>
        <v>0</v>
      </c>
      <c r="DA10" s="111"/>
      <c r="DB10" s="107"/>
      <c r="DC10" s="107"/>
      <c r="DD10" s="114">
        <f>(DB10*0.7)+(DC10*0.3)</f>
        <v>0</v>
      </c>
      <c r="DE10" s="115"/>
      <c r="DF10" s="107"/>
      <c r="DG10" s="113">
        <f>(DD10*0.5)+(DE10*0.25)+(DF10*0.25)</f>
        <v>0</v>
      </c>
      <c r="DH10" s="113">
        <f>(CK10+CZ10+DG10)/3</f>
        <v>0</v>
      </c>
      <c r="DI10" s="117"/>
      <c r="DJ10" s="143">
        <f>AN10</f>
        <v>0</v>
      </c>
      <c r="DK10" s="143">
        <f>BX10</f>
        <v>0</v>
      </c>
      <c r="DL10" s="143">
        <f>DH10</f>
        <v>0</v>
      </c>
      <c r="DM10" s="143">
        <f>AVERAGE(DJ10:DL10)</f>
        <v>0</v>
      </c>
      <c r="DN10" s="144" t="s">
        <v>299</v>
      </c>
      <c r="DO10" s="112"/>
      <c r="DP10" s="6">
        <f>Q10</f>
        <v>0</v>
      </c>
      <c r="DQ10" s="6">
        <f>BA10</f>
        <v>0</v>
      </c>
      <c r="DR10" s="6">
        <f>CK10</f>
        <v>0</v>
      </c>
      <c r="DS10" s="6">
        <f>AVERAGE(DP10:DR10)</f>
        <v>0</v>
      </c>
      <c r="DT10" s="42" t="s">
        <v>299</v>
      </c>
      <c r="DU10" s="112"/>
      <c r="DV10" s="113">
        <f>AF10</f>
        <v>0</v>
      </c>
      <c r="DW10" s="113">
        <f>BP10</f>
        <v>0</v>
      </c>
      <c r="DX10" s="113">
        <f>CZ10</f>
        <v>0</v>
      </c>
      <c r="DY10" s="113">
        <f>AVERAGE(DV10:DX10)</f>
        <v>0</v>
      </c>
      <c r="DZ10" s="126" t="s">
        <v>299</v>
      </c>
      <c r="EA10" s="112"/>
      <c r="EB10" s="113">
        <f>AM10</f>
        <v>0</v>
      </c>
      <c r="EC10" s="113">
        <f>BW10</f>
        <v>0</v>
      </c>
      <c r="ED10" s="113">
        <f>DG10</f>
        <v>0</v>
      </c>
      <c r="EE10" s="113">
        <f>AVERAGE(EB10:ED10)</f>
        <v>0</v>
      </c>
      <c r="EF10" s="112"/>
      <c r="EG10" s="4">
        <f>(SUM(P10,AD10,AL10,AZ10,BN10,BV10,CJ10,CX10,DF10))/9</f>
        <v>0</v>
      </c>
    </row>
    <row r="11" spans="1:137" x14ac:dyDescent="0.2"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</row>
    <row r="12" spans="1:137" x14ac:dyDescent="0.2">
      <c r="AJ12" s="34"/>
      <c r="AM12" s="6">
        <f t="shared" ref="AM12" si="0">(AJ12*0.5)+(AK12*0.25)+(AL12*0.25)</f>
        <v>0</v>
      </c>
      <c r="AN12" s="6">
        <f t="shared" ref="AN12" si="1">(Q12+AF12+AM12)/3</f>
        <v>0</v>
      </c>
      <c r="BT12" s="34"/>
      <c r="BW12" s="6"/>
      <c r="BX12" s="6"/>
      <c r="DH12" s="6"/>
      <c r="DJ12" s="145"/>
      <c r="EB12" s="6"/>
      <c r="EC12" s="6"/>
      <c r="ED12" s="6"/>
      <c r="EE12" s="6"/>
    </row>
    <row r="13" spans="1:137" x14ac:dyDescent="0.2">
      <c r="BX13" s="6"/>
      <c r="DH13" s="6"/>
      <c r="DJ13" s="145"/>
    </row>
    <row r="14" spans="1:137" x14ac:dyDescent="0.2">
      <c r="BX14" s="6"/>
      <c r="DH14" s="6"/>
    </row>
  </sheetData>
  <sortState ref="A7:EG9">
    <sortCondition descending="1" ref="DM7:DM9"/>
  </sortState>
  <mergeCells count="26">
    <mergeCell ref="H1:M1"/>
    <mergeCell ref="U1:X1"/>
    <mergeCell ref="AJ1:AL1"/>
    <mergeCell ref="AR1:AW1"/>
    <mergeCell ref="BE1:BH1"/>
    <mergeCell ref="BR4:BW4"/>
    <mergeCell ref="BZ4:CK4"/>
    <mergeCell ref="CM4:CS4"/>
    <mergeCell ref="DB4:DG4"/>
    <mergeCell ref="CB1:CG1"/>
    <mergeCell ref="CO1:CR1"/>
    <mergeCell ref="DD1:DF1"/>
    <mergeCell ref="BT1:BV1"/>
    <mergeCell ref="F4:Q4"/>
    <mergeCell ref="S4:Y4"/>
    <mergeCell ref="AH4:AM4"/>
    <mergeCell ref="AP4:BA4"/>
    <mergeCell ref="BC4:BI4"/>
    <mergeCell ref="DJ4:DL4"/>
    <mergeCell ref="DP4:DR4"/>
    <mergeCell ref="DV4:DX4"/>
    <mergeCell ref="EB4:ED4"/>
    <mergeCell ref="EC3:ED3"/>
    <mergeCell ref="DJ3:DN3"/>
    <mergeCell ref="DQ3:DS3"/>
    <mergeCell ref="DW3:DY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7.85546875" customWidth="1"/>
    <col min="3" max="3" width="24.28515625" customWidth="1"/>
    <col min="4" max="4" width="14" customWidth="1"/>
    <col min="5" max="5" width="22.71093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9" width="5.7109375" customWidth="1"/>
    <col min="60" max="60" width="3.140625" customWidth="1"/>
    <col min="61" max="66" width="5.7109375" customWidth="1"/>
    <col min="67" max="67" width="6.7109375" customWidth="1"/>
    <col min="68" max="68" width="3.140625" customWidth="1"/>
    <col min="69" max="72" width="8.7109375" customWidth="1"/>
    <col min="73" max="73" width="11.5703125" customWidth="1"/>
    <col min="74" max="74" width="3.140625" customWidth="1"/>
    <col min="75" max="75" width="3.28515625" customWidth="1"/>
    <col min="76" max="87" width="5.7109375" customWidth="1"/>
    <col min="88" max="88" width="3.140625" customWidth="1"/>
    <col min="89" max="94" width="5.7109375" customWidth="1"/>
    <col min="95" max="95" width="6.7109375" customWidth="1"/>
    <col min="96" max="96" width="3.42578125" customWidth="1"/>
    <col min="97" max="108" width="5.7109375" customWidth="1"/>
    <col min="109" max="109" width="3.140625" customWidth="1"/>
    <col min="110" max="115" width="5.7109375" customWidth="1"/>
    <col min="117" max="117" width="3.7109375" customWidth="1"/>
    <col min="118" max="129" width="5.7109375" customWidth="1"/>
    <col min="130" max="130" width="3.28515625" customWidth="1"/>
    <col min="131" max="136" width="5.7109375" customWidth="1"/>
    <col min="137" max="137" width="6.7109375" customWidth="1"/>
    <col min="138" max="138" width="3.42578125" customWidth="1"/>
    <col min="139" max="142" width="8.7109375" customWidth="1"/>
    <col min="143" max="143" width="11.5703125" customWidth="1"/>
    <col min="144" max="144" width="4" customWidth="1"/>
    <col min="145" max="145" width="4.140625" customWidth="1"/>
    <col min="150" max="150" width="11.5703125" customWidth="1"/>
  </cols>
  <sheetData>
    <row r="1" spans="1:151" x14ac:dyDescent="0.2">
      <c r="A1" t="s">
        <v>88</v>
      </c>
      <c r="D1" t="s">
        <v>15</v>
      </c>
      <c r="E1" t="s">
        <v>288</v>
      </c>
      <c r="F1" s="3" t="s">
        <v>15</v>
      </c>
      <c r="G1" s="3"/>
      <c r="H1" s="147" t="str">
        <f>E1</f>
        <v>Chris Wicks</v>
      </c>
      <c r="I1" s="147"/>
      <c r="J1" s="147"/>
      <c r="K1" s="147"/>
      <c r="L1" s="147"/>
      <c r="M1" s="147"/>
      <c r="N1" s="3"/>
      <c r="O1" s="3"/>
      <c r="R1" s="9"/>
      <c r="Z1" s="22"/>
      <c r="AA1" t="s">
        <v>16</v>
      </c>
      <c r="AC1" s="147" t="str">
        <f>E2</f>
        <v>Tristyn Lowe</v>
      </c>
      <c r="AD1" s="147"/>
      <c r="AE1" s="147"/>
      <c r="AF1" s="147"/>
      <c r="AG1" s="147"/>
      <c r="AH1" s="147"/>
      <c r="AI1" s="147"/>
      <c r="AJ1" s="147"/>
      <c r="AM1" s="9"/>
      <c r="AU1" s="22"/>
      <c r="AV1" t="s">
        <v>17</v>
      </c>
      <c r="AX1" s="147" t="str">
        <f>E3</f>
        <v>Darryn Fedrick</v>
      </c>
      <c r="AY1" s="147"/>
      <c r="AZ1" s="147"/>
      <c r="BA1" s="147"/>
      <c r="BB1" s="147"/>
      <c r="BC1" s="147"/>
      <c r="BD1" s="147"/>
      <c r="BE1" s="147"/>
      <c r="BH1" s="9"/>
      <c r="BP1" s="22"/>
      <c r="BU1" s="7">
        <f ca="1">NOW()</f>
        <v>42241.355208796296</v>
      </c>
      <c r="BV1" s="22"/>
      <c r="BW1" s="22"/>
      <c r="BX1" s="3" t="s">
        <v>15</v>
      </c>
      <c r="BY1" s="3"/>
      <c r="BZ1" s="147" t="str">
        <f>E1</f>
        <v>Chris Wicks</v>
      </c>
      <c r="CA1" s="147"/>
      <c r="CB1" s="147"/>
      <c r="CC1" s="147"/>
      <c r="CD1" s="147"/>
      <c r="CE1" s="147"/>
      <c r="CF1" s="3"/>
      <c r="CG1" s="3"/>
      <c r="CJ1" s="9"/>
      <c r="CR1" s="22"/>
      <c r="CS1" t="s">
        <v>16</v>
      </c>
      <c r="CU1" s="147" t="str">
        <f>E2</f>
        <v>Tristyn Lowe</v>
      </c>
      <c r="CV1" s="147"/>
      <c r="CW1" s="147"/>
      <c r="CX1" s="147"/>
      <c r="CY1" s="147"/>
      <c r="CZ1" s="147"/>
      <c r="DA1" s="147"/>
      <c r="DB1" s="147"/>
      <c r="DE1" s="9"/>
      <c r="DM1" s="22"/>
      <c r="DN1" t="s">
        <v>17</v>
      </c>
      <c r="DP1" s="147" t="str">
        <f>E3</f>
        <v>Darryn Fedrick</v>
      </c>
      <c r="DQ1" s="147"/>
      <c r="DR1" s="147"/>
      <c r="DS1" s="147"/>
      <c r="DT1" s="147"/>
      <c r="DU1" s="147"/>
      <c r="DV1" s="147"/>
      <c r="DW1" s="147"/>
      <c r="DZ1" s="9"/>
      <c r="EH1" s="22"/>
      <c r="EM1" s="7">
        <f ca="1">NOW()</f>
        <v>42241.355208796296</v>
      </c>
      <c r="EN1" s="22"/>
      <c r="EO1" s="22"/>
      <c r="ET1" s="7">
        <f ca="1">NOW()</f>
        <v>42241.355208796296</v>
      </c>
    </row>
    <row r="2" spans="1:151" x14ac:dyDescent="0.2">
      <c r="A2" s="1" t="s">
        <v>89</v>
      </c>
      <c r="D2" t="s">
        <v>16</v>
      </c>
      <c r="E2" t="s">
        <v>287</v>
      </c>
      <c r="R2" s="9"/>
      <c r="Z2" s="22"/>
      <c r="AM2" s="9"/>
      <c r="AU2" s="22"/>
      <c r="BH2" s="9"/>
      <c r="BP2" s="22"/>
      <c r="BU2" s="8">
        <f ca="1">NOW()</f>
        <v>42241.355208796296</v>
      </c>
      <c r="BV2" s="22"/>
      <c r="BW2" s="22"/>
      <c r="CJ2" s="9"/>
      <c r="CR2" s="22"/>
      <c r="DE2" s="9"/>
      <c r="DM2" s="22"/>
      <c r="DZ2" s="9"/>
      <c r="EH2" s="22"/>
      <c r="EM2" s="8">
        <f ca="1">NOW()</f>
        <v>42241.355208796296</v>
      </c>
      <c r="EN2" s="22"/>
      <c r="EO2" s="22"/>
      <c r="ET2" s="8">
        <f ca="1">NOW()</f>
        <v>42241.355208796296</v>
      </c>
    </row>
    <row r="3" spans="1:151" x14ac:dyDescent="0.2">
      <c r="A3" t="s">
        <v>218</v>
      </c>
      <c r="C3" t="s">
        <v>219</v>
      </c>
      <c r="D3" t="s">
        <v>17</v>
      </c>
      <c r="E3" t="s">
        <v>289</v>
      </c>
      <c r="R3" s="9"/>
      <c r="Z3" s="22"/>
      <c r="AM3" s="9"/>
      <c r="AU3" s="22"/>
      <c r="BH3" s="9"/>
      <c r="BP3" s="22"/>
      <c r="BS3" s="3" t="s">
        <v>77</v>
      </c>
      <c r="BT3" s="3"/>
      <c r="BV3" s="22"/>
      <c r="BW3" s="22"/>
      <c r="CJ3" s="9"/>
      <c r="CR3" s="22"/>
      <c r="DE3" s="9"/>
      <c r="DM3" s="22"/>
      <c r="DZ3" s="9"/>
      <c r="EH3" s="22"/>
      <c r="EK3" s="3" t="s">
        <v>78</v>
      </c>
      <c r="EL3" s="3"/>
      <c r="EN3" s="22"/>
      <c r="EO3" s="22"/>
      <c r="EQ3" s="146" t="s">
        <v>73</v>
      </c>
      <c r="ER3" s="146"/>
      <c r="ES3" s="146"/>
      <c r="ET3" s="146"/>
    </row>
    <row r="4" spans="1:151" x14ac:dyDescent="0.2"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4"/>
      <c r="S4" s="146" t="s">
        <v>12</v>
      </c>
      <c r="T4" s="146"/>
      <c r="U4" s="146"/>
      <c r="V4" s="146"/>
      <c r="W4" s="146"/>
      <c r="X4" s="146"/>
      <c r="Y4" s="2" t="s">
        <v>13</v>
      </c>
      <c r="Z4" s="22"/>
      <c r="AA4" s="146" t="s">
        <v>10</v>
      </c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24"/>
      <c r="AN4" s="146" t="s">
        <v>12</v>
      </c>
      <c r="AO4" s="146"/>
      <c r="AP4" s="146"/>
      <c r="AQ4" s="146"/>
      <c r="AR4" s="146"/>
      <c r="AS4" s="146"/>
      <c r="AT4" s="2" t="s">
        <v>13</v>
      </c>
      <c r="AU4" s="22"/>
      <c r="AV4" s="146" t="s">
        <v>10</v>
      </c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24"/>
      <c r="BI4" s="146" t="s">
        <v>12</v>
      </c>
      <c r="BJ4" s="146"/>
      <c r="BK4" s="146"/>
      <c r="BL4" s="146"/>
      <c r="BM4" s="146"/>
      <c r="BN4" s="146"/>
      <c r="BO4" s="2" t="s">
        <v>13</v>
      </c>
      <c r="BP4" s="22"/>
      <c r="BQ4" s="146" t="s">
        <v>18</v>
      </c>
      <c r="BR4" s="146"/>
      <c r="BS4" s="146"/>
      <c r="BT4" s="2" t="s">
        <v>22</v>
      </c>
      <c r="BV4" s="22"/>
      <c r="BW4" s="22"/>
      <c r="BX4" s="146" t="s">
        <v>10</v>
      </c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24"/>
      <c r="CK4" s="146" t="s">
        <v>12</v>
      </c>
      <c r="CL4" s="146"/>
      <c r="CM4" s="146"/>
      <c r="CN4" s="146"/>
      <c r="CO4" s="146"/>
      <c r="CP4" s="146"/>
      <c r="CQ4" s="2" t="s">
        <v>13</v>
      </c>
      <c r="CR4" s="22"/>
      <c r="CS4" s="146" t="s">
        <v>10</v>
      </c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24"/>
      <c r="DF4" s="146" t="s">
        <v>12</v>
      </c>
      <c r="DG4" s="146"/>
      <c r="DH4" s="146"/>
      <c r="DI4" s="146"/>
      <c r="DJ4" s="146"/>
      <c r="DK4" s="146"/>
      <c r="DL4" s="2" t="s">
        <v>13</v>
      </c>
      <c r="DM4" s="22"/>
      <c r="DN4" s="146" t="s">
        <v>10</v>
      </c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24"/>
      <c r="EA4" s="146" t="s">
        <v>12</v>
      </c>
      <c r="EB4" s="146"/>
      <c r="EC4" s="146"/>
      <c r="ED4" s="146"/>
      <c r="EE4" s="146"/>
      <c r="EF4" s="146"/>
      <c r="EG4" s="2" t="s">
        <v>13</v>
      </c>
      <c r="EH4" s="22"/>
      <c r="EI4" s="146" t="s">
        <v>18</v>
      </c>
      <c r="EJ4" s="146"/>
      <c r="EK4" s="146"/>
      <c r="EL4" s="2" t="s">
        <v>22</v>
      </c>
      <c r="EN4" s="22"/>
      <c r="EO4" s="22"/>
      <c r="EQ4" s="146" t="s">
        <v>79</v>
      </c>
      <c r="ER4" s="146"/>
      <c r="ES4" s="2" t="s">
        <v>31</v>
      </c>
    </row>
    <row r="5" spans="1:151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6</v>
      </c>
      <c r="J5" s="2" t="s">
        <v>82</v>
      </c>
      <c r="K5" s="2" t="s">
        <v>83</v>
      </c>
      <c r="L5" s="2" t="s">
        <v>7</v>
      </c>
      <c r="M5" s="2" t="s">
        <v>51</v>
      </c>
      <c r="N5" s="2" t="s">
        <v>52</v>
      </c>
      <c r="O5" s="2" t="s">
        <v>53</v>
      </c>
      <c r="P5" s="2" t="s">
        <v>2</v>
      </c>
      <c r="Q5" s="2" t="s">
        <v>9</v>
      </c>
      <c r="R5" s="24"/>
      <c r="S5" s="33" t="s">
        <v>11</v>
      </c>
      <c r="T5" s="2" t="s">
        <v>37</v>
      </c>
      <c r="U5" s="33" t="s">
        <v>86</v>
      </c>
      <c r="V5" s="33" t="s">
        <v>49</v>
      </c>
      <c r="W5" s="2" t="s">
        <v>2</v>
      </c>
      <c r="X5" s="2" t="s">
        <v>9</v>
      </c>
      <c r="Y5" s="2" t="s">
        <v>14</v>
      </c>
      <c r="Z5" s="23"/>
      <c r="AA5" s="2" t="s">
        <v>8</v>
      </c>
      <c r="AB5" s="2" t="s">
        <v>38</v>
      </c>
      <c r="AC5" s="2" t="s">
        <v>5</v>
      </c>
      <c r="AD5" s="2" t="s">
        <v>6</v>
      </c>
      <c r="AE5" s="2" t="s">
        <v>82</v>
      </c>
      <c r="AF5" s="2" t="s">
        <v>83</v>
      </c>
      <c r="AG5" s="2" t="s">
        <v>7</v>
      </c>
      <c r="AH5" s="2" t="s">
        <v>51</v>
      </c>
      <c r="AI5" s="2" t="s">
        <v>52</v>
      </c>
      <c r="AJ5" s="2" t="s">
        <v>53</v>
      </c>
      <c r="AK5" s="2" t="s">
        <v>2</v>
      </c>
      <c r="AL5" s="2" t="s">
        <v>9</v>
      </c>
      <c r="AM5" s="24"/>
      <c r="AN5" s="33" t="s">
        <v>11</v>
      </c>
      <c r="AO5" s="33" t="s">
        <v>37</v>
      </c>
      <c r="AP5" s="33" t="s">
        <v>86</v>
      </c>
      <c r="AQ5" s="33" t="s">
        <v>49</v>
      </c>
      <c r="AR5" s="33" t="s">
        <v>2</v>
      </c>
      <c r="AS5" s="33" t="s">
        <v>9</v>
      </c>
      <c r="AT5" s="2" t="s">
        <v>14</v>
      </c>
      <c r="AU5" s="23"/>
      <c r="AV5" s="2" t="s">
        <v>8</v>
      </c>
      <c r="AW5" s="2" t="s">
        <v>38</v>
      </c>
      <c r="AX5" s="2" t="s">
        <v>5</v>
      </c>
      <c r="AY5" s="2" t="s">
        <v>6</v>
      </c>
      <c r="AZ5" s="2" t="s">
        <v>82</v>
      </c>
      <c r="BA5" s="2" t="s">
        <v>83</v>
      </c>
      <c r="BB5" s="2" t="s">
        <v>7</v>
      </c>
      <c r="BC5" s="2" t="s">
        <v>51</v>
      </c>
      <c r="BD5" s="2" t="s">
        <v>52</v>
      </c>
      <c r="BE5" s="2" t="s">
        <v>53</v>
      </c>
      <c r="BF5" s="2" t="s">
        <v>2</v>
      </c>
      <c r="BG5" s="2" t="s">
        <v>9</v>
      </c>
      <c r="BH5" s="24"/>
      <c r="BI5" s="33" t="s">
        <v>11</v>
      </c>
      <c r="BJ5" s="33" t="s">
        <v>37</v>
      </c>
      <c r="BK5" s="33" t="s">
        <v>86</v>
      </c>
      <c r="BL5" s="33" t="s">
        <v>49</v>
      </c>
      <c r="BM5" s="33" t="s">
        <v>2</v>
      </c>
      <c r="BN5" s="33" t="s">
        <v>9</v>
      </c>
      <c r="BO5" s="2" t="s">
        <v>14</v>
      </c>
      <c r="BP5" s="23"/>
      <c r="BQ5" s="2" t="s">
        <v>19</v>
      </c>
      <c r="BR5" s="2" t="s">
        <v>20</v>
      </c>
      <c r="BS5" s="2" t="s">
        <v>21</v>
      </c>
      <c r="BT5" s="2" t="s">
        <v>9</v>
      </c>
      <c r="BU5" s="2" t="s">
        <v>74</v>
      </c>
      <c r="BV5" s="23"/>
      <c r="BW5" s="23"/>
      <c r="BX5" s="2" t="s">
        <v>8</v>
      </c>
      <c r="BY5" s="2" t="s">
        <v>38</v>
      </c>
      <c r="BZ5" s="2" t="s">
        <v>5</v>
      </c>
      <c r="CA5" s="2" t="s">
        <v>6</v>
      </c>
      <c r="CB5" s="2" t="s">
        <v>82</v>
      </c>
      <c r="CC5" s="2" t="s">
        <v>83</v>
      </c>
      <c r="CD5" s="2" t="s">
        <v>7</v>
      </c>
      <c r="CE5" s="2" t="s">
        <v>51</v>
      </c>
      <c r="CF5" s="2" t="s">
        <v>52</v>
      </c>
      <c r="CG5" s="2" t="s">
        <v>53</v>
      </c>
      <c r="CH5" s="2" t="s">
        <v>2</v>
      </c>
      <c r="CI5" s="2" t="s">
        <v>9</v>
      </c>
      <c r="CJ5" s="24"/>
      <c r="CK5" s="33" t="s">
        <v>11</v>
      </c>
      <c r="CL5" s="33" t="s">
        <v>37</v>
      </c>
      <c r="CM5" s="33" t="s">
        <v>86</v>
      </c>
      <c r="CN5" s="33" t="s">
        <v>49</v>
      </c>
      <c r="CO5" s="33" t="s">
        <v>2</v>
      </c>
      <c r="CP5" s="33" t="s">
        <v>9</v>
      </c>
      <c r="CQ5" s="2" t="s">
        <v>14</v>
      </c>
      <c r="CR5" s="23"/>
      <c r="CS5" s="2" t="s">
        <v>8</v>
      </c>
      <c r="CT5" s="2" t="s">
        <v>38</v>
      </c>
      <c r="CU5" s="2" t="s">
        <v>5</v>
      </c>
      <c r="CV5" s="2" t="s">
        <v>6</v>
      </c>
      <c r="CW5" s="2" t="s">
        <v>82</v>
      </c>
      <c r="CX5" s="2" t="s">
        <v>83</v>
      </c>
      <c r="CY5" s="2" t="s">
        <v>7</v>
      </c>
      <c r="CZ5" s="2" t="s">
        <v>51</v>
      </c>
      <c r="DA5" s="2" t="s">
        <v>52</v>
      </c>
      <c r="DB5" s="2" t="s">
        <v>53</v>
      </c>
      <c r="DC5" s="2" t="s">
        <v>2</v>
      </c>
      <c r="DD5" s="2" t="s">
        <v>9</v>
      </c>
      <c r="DE5" s="24"/>
      <c r="DF5" s="33" t="s">
        <v>11</v>
      </c>
      <c r="DG5" s="33" t="s">
        <v>37</v>
      </c>
      <c r="DH5" s="33" t="s">
        <v>86</v>
      </c>
      <c r="DI5" s="33" t="s">
        <v>49</v>
      </c>
      <c r="DJ5" s="33" t="s">
        <v>2</v>
      </c>
      <c r="DK5" s="33" t="s">
        <v>9</v>
      </c>
      <c r="DL5" s="2" t="s">
        <v>14</v>
      </c>
      <c r="DM5" s="23"/>
      <c r="DN5" s="2" t="s">
        <v>8</v>
      </c>
      <c r="DO5" s="2" t="s">
        <v>38</v>
      </c>
      <c r="DP5" s="2" t="s">
        <v>5</v>
      </c>
      <c r="DQ5" s="2" t="s">
        <v>6</v>
      </c>
      <c r="DR5" s="2" t="s">
        <v>82</v>
      </c>
      <c r="DS5" s="2" t="s">
        <v>83</v>
      </c>
      <c r="DT5" s="2" t="s">
        <v>7</v>
      </c>
      <c r="DU5" s="2" t="s">
        <v>51</v>
      </c>
      <c r="DV5" s="2" t="s">
        <v>52</v>
      </c>
      <c r="DW5" s="2" t="s">
        <v>53</v>
      </c>
      <c r="DX5" s="2" t="s">
        <v>2</v>
      </c>
      <c r="DY5" s="2" t="s">
        <v>9</v>
      </c>
      <c r="DZ5" s="24"/>
      <c r="EA5" s="33" t="s">
        <v>11</v>
      </c>
      <c r="EB5" s="33" t="s">
        <v>37</v>
      </c>
      <c r="EC5" s="33" t="s">
        <v>86</v>
      </c>
      <c r="ED5" s="33" t="s">
        <v>49</v>
      </c>
      <c r="EE5" s="33" t="s">
        <v>2</v>
      </c>
      <c r="EF5" s="33" t="s">
        <v>9</v>
      </c>
      <c r="EG5" s="2" t="s">
        <v>14</v>
      </c>
      <c r="EH5" s="23"/>
      <c r="EI5" s="2" t="s">
        <v>19</v>
      </c>
      <c r="EJ5" s="2" t="s">
        <v>20</v>
      </c>
      <c r="EK5" s="2" t="s">
        <v>21</v>
      </c>
      <c r="EL5" s="2" t="s">
        <v>9</v>
      </c>
      <c r="EM5" s="2" t="s">
        <v>74</v>
      </c>
      <c r="EN5" s="23"/>
      <c r="EO5" s="23"/>
      <c r="EQ5" s="2">
        <v>1</v>
      </c>
      <c r="ER5" s="2">
        <v>2</v>
      </c>
      <c r="ES5" s="2" t="s">
        <v>14</v>
      </c>
      <c r="ET5" s="2" t="s">
        <v>23</v>
      </c>
      <c r="EU5" s="119" t="s">
        <v>2</v>
      </c>
    </row>
    <row r="6" spans="1:151" x14ac:dyDescent="0.2">
      <c r="R6" s="9"/>
      <c r="Z6" s="22"/>
      <c r="AM6" s="9"/>
      <c r="AU6" s="22"/>
      <c r="BH6" s="9"/>
      <c r="BP6" s="22"/>
      <c r="BV6" s="22"/>
      <c r="BW6" s="22"/>
      <c r="CJ6" s="9"/>
      <c r="CR6" s="22"/>
      <c r="DE6" s="9"/>
      <c r="DM6" s="22"/>
      <c r="DZ6" s="9"/>
      <c r="EH6" s="22"/>
      <c r="EN6" s="22"/>
      <c r="EO6" s="22"/>
    </row>
    <row r="7" spans="1:151" ht="14.25" x14ac:dyDescent="0.2">
      <c r="A7" s="84">
        <v>107</v>
      </c>
      <c r="B7" s="83" t="s">
        <v>221</v>
      </c>
      <c r="C7" s="81" t="s">
        <v>204</v>
      </c>
      <c r="D7" s="81" t="s">
        <v>222</v>
      </c>
      <c r="E7" s="99" t="s">
        <v>223</v>
      </c>
      <c r="F7" s="20">
        <v>7.1</v>
      </c>
      <c r="G7" s="20">
        <v>6.5</v>
      </c>
      <c r="H7" s="20">
        <v>6.5</v>
      </c>
      <c r="I7" s="20">
        <v>4</v>
      </c>
      <c r="J7" s="20">
        <v>5</v>
      </c>
      <c r="K7" s="20">
        <v>7</v>
      </c>
      <c r="L7" s="20">
        <v>6.8</v>
      </c>
      <c r="M7" s="20">
        <v>7</v>
      </c>
      <c r="N7" s="4">
        <f t="shared" ref="N7:N13" si="0">SUM(F7:M7)</f>
        <v>49.9</v>
      </c>
      <c r="O7" s="13">
        <f t="shared" ref="O7:O13" si="1">N7/8</f>
        <v>6.2374999999999998</v>
      </c>
      <c r="P7" s="20">
        <v>7.1</v>
      </c>
      <c r="Q7" s="5">
        <f t="shared" ref="Q7:Q13" si="2">(O7*0.75)+(P7*0.25)</f>
        <v>6.453125</v>
      </c>
      <c r="R7" s="9"/>
      <c r="S7" s="20">
        <v>7.6</v>
      </c>
      <c r="T7" s="20">
        <v>7.9</v>
      </c>
      <c r="U7" s="34">
        <f t="shared" ref="U7:U13" si="3">(S7*0.7)+(T7*0.3)</f>
        <v>7.6899999999999995</v>
      </c>
      <c r="V7" s="35">
        <v>7.4</v>
      </c>
      <c r="W7" s="20">
        <v>7.1</v>
      </c>
      <c r="X7" s="6">
        <f t="shared" ref="X7:X13" si="4">(U7*0.5)+(V7*0.25)+(W7*0.25)</f>
        <v>7.4700000000000006</v>
      </c>
      <c r="Y7" s="6">
        <f t="shared" ref="Y7:Y13" si="5">(Q7+X7)/2</f>
        <v>6.9615625000000003</v>
      </c>
      <c r="Z7" s="22"/>
      <c r="AA7" s="20">
        <v>6.5</v>
      </c>
      <c r="AB7" s="20">
        <v>6.8</v>
      </c>
      <c r="AC7" s="20">
        <v>5.6</v>
      </c>
      <c r="AD7" s="20">
        <v>3.9</v>
      </c>
      <c r="AE7" s="20">
        <v>6</v>
      </c>
      <c r="AF7" s="20">
        <v>5.8</v>
      </c>
      <c r="AG7" s="20">
        <v>7.9</v>
      </c>
      <c r="AH7" s="20">
        <v>6.8</v>
      </c>
      <c r="AI7" s="4">
        <f t="shared" ref="AI7:AI13" si="6">SUM(AA7:AH7)</f>
        <v>49.29999999999999</v>
      </c>
      <c r="AJ7" s="13">
        <f t="shared" ref="AJ7:AJ13" si="7">AI7/8</f>
        <v>6.1624999999999988</v>
      </c>
      <c r="AK7" s="20">
        <v>7.4</v>
      </c>
      <c r="AL7" s="5">
        <f t="shared" ref="AL7:AL13" si="8">(AJ7*0.75)+(AK7*0.25)</f>
        <v>6.4718749999999989</v>
      </c>
      <c r="AM7" s="9"/>
      <c r="AN7" s="20">
        <v>6.5</v>
      </c>
      <c r="AO7" s="20">
        <v>7</v>
      </c>
      <c r="AP7" s="34">
        <f t="shared" ref="AP7:AP13" si="9">(AN7*0.7)+(AO7*0.3)</f>
        <v>6.65</v>
      </c>
      <c r="AQ7" s="35">
        <v>5.7</v>
      </c>
      <c r="AR7" s="20">
        <v>7.1</v>
      </c>
      <c r="AS7" s="6">
        <f t="shared" ref="AS7:AS13" si="10">(AP7*0.5)+(AQ7*0.25)+(AR7*0.25)</f>
        <v>6.5250000000000004</v>
      </c>
      <c r="AT7" s="6">
        <f t="shared" ref="AT7:AT13" si="11">(AL7+AS7)/2</f>
        <v>6.4984374999999996</v>
      </c>
      <c r="AU7" s="22"/>
      <c r="AV7" s="20">
        <v>6.2</v>
      </c>
      <c r="AW7" s="20">
        <v>6.5</v>
      </c>
      <c r="AX7" s="20">
        <v>5.8</v>
      </c>
      <c r="AY7" s="20">
        <v>5.8</v>
      </c>
      <c r="AZ7" s="20">
        <v>5.8</v>
      </c>
      <c r="BA7" s="20">
        <v>6</v>
      </c>
      <c r="BB7" s="20">
        <v>8.5</v>
      </c>
      <c r="BC7" s="20">
        <v>7.5</v>
      </c>
      <c r="BD7" s="4">
        <f t="shared" ref="BD7:BD13" si="12">SUM(AV7:BC7)</f>
        <v>52.1</v>
      </c>
      <c r="BE7" s="13">
        <f t="shared" ref="BE7:BE13" si="13">BD7/8</f>
        <v>6.5125000000000002</v>
      </c>
      <c r="BF7" s="20">
        <v>6.7</v>
      </c>
      <c r="BG7" s="5">
        <f t="shared" ref="BG7:BG13" si="14">(BE7*0.75)+(BF7*0.25)</f>
        <v>6.5593750000000002</v>
      </c>
      <c r="BH7" s="9"/>
      <c r="BI7" s="20">
        <v>6.4</v>
      </c>
      <c r="BJ7" s="20">
        <v>6.9</v>
      </c>
      <c r="BK7" s="34">
        <f t="shared" ref="BK7:BK13" si="15">(BI7*0.7)+(BJ7*0.3)</f>
        <v>6.5499999999999989</v>
      </c>
      <c r="BL7" s="35">
        <v>5.12</v>
      </c>
      <c r="BM7" s="20">
        <v>6.7</v>
      </c>
      <c r="BN7" s="6">
        <f t="shared" ref="BN7:BN13" si="16">(BK7*0.5)+(BL7*0.25)+(BM7*0.25)</f>
        <v>6.2299999999999995</v>
      </c>
      <c r="BO7" s="6">
        <f t="shared" ref="BO7:BO13" si="17">(BG7+BN7)/2</f>
        <v>6.3946874999999999</v>
      </c>
      <c r="BP7" s="22"/>
      <c r="BQ7" s="6">
        <f t="shared" ref="BQ7:BQ13" si="18">Y7</f>
        <v>6.9615625000000003</v>
      </c>
      <c r="BR7" s="6">
        <f t="shared" ref="BR7:BR13" si="19">AT7</f>
        <v>6.4984374999999996</v>
      </c>
      <c r="BS7" s="6">
        <f t="shared" ref="BS7:BS13" si="20">BO7</f>
        <v>6.3946874999999999</v>
      </c>
      <c r="BT7" s="6">
        <f t="shared" ref="BT7:BT13" si="21">AVERAGE(BQ7:BS7)</f>
        <v>6.6182291666666666</v>
      </c>
      <c r="BU7">
        <f t="shared" ref="BU7:BU13" si="22">RANK(BT7,BT$7:BT$13)</f>
        <v>1</v>
      </c>
      <c r="BV7" s="22"/>
      <c r="BW7" s="22"/>
      <c r="BX7" s="20">
        <v>7.2</v>
      </c>
      <c r="BY7" s="20">
        <v>8.5</v>
      </c>
      <c r="BZ7" s="20">
        <v>6.2</v>
      </c>
      <c r="CA7" s="20">
        <v>6.2</v>
      </c>
      <c r="CB7" s="20">
        <v>7.5</v>
      </c>
      <c r="CC7" s="20">
        <v>7</v>
      </c>
      <c r="CD7" s="20">
        <v>7</v>
      </c>
      <c r="CE7" s="20">
        <v>6.8</v>
      </c>
      <c r="CF7" s="4">
        <f t="shared" ref="CF7:CF13" si="23">SUM(BX7:CE7)</f>
        <v>56.399999999999991</v>
      </c>
      <c r="CG7" s="13">
        <f t="shared" ref="CG7:CG13" si="24">CF7/8</f>
        <v>7.0499999999999989</v>
      </c>
      <c r="CH7" s="20">
        <v>7.3</v>
      </c>
      <c r="CI7" s="5">
        <f t="shared" ref="CI7:CI13" si="25">(CG7*0.75)+(CH7*0.25)</f>
        <v>7.1124999999999998</v>
      </c>
      <c r="CJ7" s="9"/>
      <c r="CK7" s="20">
        <v>5.5</v>
      </c>
      <c r="CL7" s="20">
        <v>7.5</v>
      </c>
      <c r="CM7" s="34">
        <f t="shared" ref="CM7:CM13" si="26">(CK7*0.7)+(CL7*0.3)</f>
        <v>6.1</v>
      </c>
      <c r="CN7" s="35">
        <v>6</v>
      </c>
      <c r="CO7" s="20">
        <v>7.3</v>
      </c>
      <c r="CP7" s="6">
        <f t="shared" ref="CP7:CP13" si="27">(CM7*0.5)+(CN7*0.25)+(CO7*0.25)</f>
        <v>6.375</v>
      </c>
      <c r="CQ7" s="6">
        <f t="shared" ref="CQ7:CQ13" si="28">(CI7+CP7)/2</f>
        <v>6.7437500000000004</v>
      </c>
      <c r="CR7" s="22"/>
      <c r="CS7" s="20">
        <v>6.2</v>
      </c>
      <c r="CT7" s="20">
        <v>7.2</v>
      </c>
      <c r="CU7" s="20">
        <v>5.3</v>
      </c>
      <c r="CV7" s="20">
        <v>5.6</v>
      </c>
      <c r="CW7" s="20">
        <v>7.5</v>
      </c>
      <c r="CX7" s="20">
        <v>6.3</v>
      </c>
      <c r="CY7" s="20">
        <v>7.2</v>
      </c>
      <c r="CZ7" s="20">
        <v>6.5</v>
      </c>
      <c r="DA7" s="4">
        <f t="shared" ref="DA7:DA13" si="29">SUM(CS7:CZ7)</f>
        <v>51.8</v>
      </c>
      <c r="DB7" s="13">
        <f t="shared" ref="DB7:DB13" si="30">DA7/8</f>
        <v>6.4749999999999996</v>
      </c>
      <c r="DC7" s="20">
        <v>7.2</v>
      </c>
      <c r="DD7" s="5">
        <f t="shared" ref="DD7:DD13" si="31">(DB7*0.75)+(DC7*0.25)</f>
        <v>6.6562499999999991</v>
      </c>
      <c r="DE7" s="9"/>
      <c r="DF7" s="20">
        <v>6.4</v>
      </c>
      <c r="DG7" s="20">
        <v>5.6</v>
      </c>
      <c r="DH7" s="34">
        <f t="shared" ref="DH7:DH13" si="32">(DF7*0.7)+(DG7*0.3)</f>
        <v>6.1599999999999993</v>
      </c>
      <c r="DI7" s="35">
        <v>6.2</v>
      </c>
      <c r="DJ7" s="20">
        <v>7.1</v>
      </c>
      <c r="DK7" s="6">
        <f t="shared" ref="DK7:DK13" si="33">(DH7*0.5)+(DI7*0.25)+(DJ7*0.25)</f>
        <v>6.4049999999999994</v>
      </c>
      <c r="DL7" s="6">
        <f t="shared" ref="DL7:DL13" si="34">(DD7+DK7)/2</f>
        <v>6.5306249999999988</v>
      </c>
      <c r="DM7" s="22"/>
      <c r="DN7" s="20">
        <v>7</v>
      </c>
      <c r="DO7" s="20">
        <v>6.4</v>
      </c>
      <c r="DP7" s="20">
        <v>5.8</v>
      </c>
      <c r="DQ7" s="20">
        <v>6</v>
      </c>
      <c r="DR7" s="20">
        <v>5</v>
      </c>
      <c r="DS7" s="20">
        <v>6</v>
      </c>
      <c r="DT7" s="20">
        <v>7.7</v>
      </c>
      <c r="DU7" s="20">
        <v>7.2</v>
      </c>
      <c r="DV7" s="4">
        <f t="shared" ref="DV7:DV13" si="35">SUM(DN7:DU7)</f>
        <v>51.100000000000009</v>
      </c>
      <c r="DW7" s="13">
        <f t="shared" ref="DW7:DW13" si="36">DV7/8</f>
        <v>6.3875000000000011</v>
      </c>
      <c r="DX7" s="20">
        <v>6.5</v>
      </c>
      <c r="DY7" s="5">
        <f t="shared" ref="DY7:DY13" si="37">(DW7*0.75)+(DX7*0.25)</f>
        <v>6.4156250000000004</v>
      </c>
      <c r="DZ7" s="9"/>
      <c r="EA7" s="20">
        <v>6.4</v>
      </c>
      <c r="EB7" s="20">
        <v>5.2</v>
      </c>
      <c r="EC7" s="34">
        <f t="shared" ref="EC7:EC13" si="38">(EA7*0.7)+(EB7*0.3)</f>
        <v>6.0399999999999991</v>
      </c>
      <c r="ED7" s="35">
        <v>5.4</v>
      </c>
      <c r="EE7" s="20">
        <v>6.5</v>
      </c>
      <c r="EF7" s="6">
        <f t="shared" ref="EF7:EF13" si="39">(EC7*0.5)+(ED7*0.25)+(EE7*0.25)</f>
        <v>5.9949999999999992</v>
      </c>
      <c r="EG7" s="6">
        <f t="shared" ref="EG7:EG13" si="40">(DY7+EF7)/2</f>
        <v>6.2053124999999998</v>
      </c>
      <c r="EH7" s="22"/>
      <c r="EI7" s="6">
        <f t="shared" ref="EI7:EI13" si="41">CQ7</f>
        <v>6.7437500000000004</v>
      </c>
      <c r="EJ7" s="6">
        <f t="shared" ref="EJ7:EJ13" si="42">DL7</f>
        <v>6.5306249999999988</v>
      </c>
      <c r="EK7" s="6">
        <f t="shared" ref="EK7:EK13" si="43">EG7</f>
        <v>6.2053124999999998</v>
      </c>
      <c r="EL7" s="6">
        <f t="shared" ref="EL7:EL13" si="44">AVERAGE(EI7:EK7)</f>
        <v>6.4932291666666657</v>
      </c>
      <c r="EM7">
        <f t="shared" ref="EM7:EM13" si="45">RANK(EL7,EL$7:EL$13)</f>
        <v>1</v>
      </c>
      <c r="EN7" s="22"/>
      <c r="EO7" s="22"/>
      <c r="EQ7" s="124">
        <f t="shared" ref="EQ7:EQ13" si="46">BT7</f>
        <v>6.6182291666666666</v>
      </c>
      <c r="ER7" s="124">
        <f t="shared" ref="ER7:ER13" si="47">EL7</f>
        <v>6.4932291666666657</v>
      </c>
      <c r="ES7" s="124">
        <f t="shared" ref="ES7:ES13" si="48">AVERAGE(EP7:ER7)</f>
        <v>6.5557291666666657</v>
      </c>
      <c r="ET7" s="83" t="s">
        <v>306</v>
      </c>
      <c r="EU7" s="4">
        <f t="shared" ref="EU7:EU13" si="49">(SUM(P7,W7,AK7,AR7,BF7,BM7,CH7,CO7,DC7,DJ7,DX7,EE7))/12</f>
        <v>7</v>
      </c>
    </row>
    <row r="8" spans="1:151" ht="14.25" x14ac:dyDescent="0.2">
      <c r="A8" s="84">
        <v>72</v>
      </c>
      <c r="B8" s="81" t="s">
        <v>132</v>
      </c>
      <c r="C8" s="81" t="s">
        <v>209</v>
      </c>
      <c r="D8" s="81" t="s">
        <v>225</v>
      </c>
      <c r="E8" s="100" t="s">
        <v>88</v>
      </c>
      <c r="F8" s="20">
        <v>5.3</v>
      </c>
      <c r="G8" s="20">
        <v>6</v>
      </c>
      <c r="H8" s="20">
        <v>6.7</v>
      </c>
      <c r="I8" s="20">
        <v>6.2</v>
      </c>
      <c r="J8" s="20">
        <v>5.8</v>
      </c>
      <c r="K8" s="20">
        <v>6</v>
      </c>
      <c r="L8" s="20">
        <v>7.2</v>
      </c>
      <c r="M8" s="20">
        <v>5.5</v>
      </c>
      <c r="N8" s="4">
        <f t="shared" si="0"/>
        <v>48.7</v>
      </c>
      <c r="O8" s="13">
        <f t="shared" si="1"/>
        <v>6.0875000000000004</v>
      </c>
      <c r="P8" s="20">
        <v>6.7</v>
      </c>
      <c r="Q8" s="5">
        <f t="shared" si="2"/>
        <v>6.2406250000000005</v>
      </c>
      <c r="R8" s="9"/>
      <c r="S8" s="20">
        <v>7.4</v>
      </c>
      <c r="T8" s="20">
        <v>6.7</v>
      </c>
      <c r="U8" s="34">
        <f t="shared" si="3"/>
        <v>7.1899999999999995</v>
      </c>
      <c r="V8" s="35">
        <v>7.1</v>
      </c>
      <c r="W8" s="20">
        <v>6.4</v>
      </c>
      <c r="X8" s="6">
        <f t="shared" si="4"/>
        <v>6.9699999999999989</v>
      </c>
      <c r="Y8" s="6">
        <f t="shared" si="5"/>
        <v>6.6053125000000001</v>
      </c>
      <c r="Z8" s="22"/>
      <c r="AA8" s="20">
        <v>5.2</v>
      </c>
      <c r="AB8" s="20">
        <v>7.5</v>
      </c>
      <c r="AC8" s="20">
        <v>6.8</v>
      </c>
      <c r="AD8" s="20">
        <v>6.8</v>
      </c>
      <c r="AE8" s="20">
        <v>7</v>
      </c>
      <c r="AF8" s="20">
        <v>6.9</v>
      </c>
      <c r="AG8" s="20">
        <v>7.8</v>
      </c>
      <c r="AH8" s="20">
        <v>6.8</v>
      </c>
      <c r="AI8" s="4">
        <f t="shared" si="6"/>
        <v>54.79999999999999</v>
      </c>
      <c r="AJ8" s="13">
        <f t="shared" si="7"/>
        <v>6.8499999999999988</v>
      </c>
      <c r="AK8" s="20">
        <v>7.2</v>
      </c>
      <c r="AL8" s="5">
        <f t="shared" si="8"/>
        <v>6.9374999999999991</v>
      </c>
      <c r="AM8" s="9"/>
      <c r="AN8" s="20">
        <v>6.56</v>
      </c>
      <c r="AO8" s="20">
        <v>7.1</v>
      </c>
      <c r="AP8" s="34">
        <f t="shared" si="9"/>
        <v>6.7219999999999995</v>
      </c>
      <c r="AQ8" s="35">
        <v>6.6</v>
      </c>
      <c r="AR8" s="20">
        <v>7</v>
      </c>
      <c r="AS8" s="6">
        <f t="shared" si="10"/>
        <v>6.7609999999999992</v>
      </c>
      <c r="AT8" s="6">
        <f t="shared" si="11"/>
        <v>6.8492499999999996</v>
      </c>
      <c r="AU8" s="22"/>
      <c r="AV8" s="20">
        <v>5.8</v>
      </c>
      <c r="AW8" s="20">
        <v>6.2</v>
      </c>
      <c r="AX8" s="20">
        <v>6.5</v>
      </c>
      <c r="AY8" s="20">
        <v>6.5</v>
      </c>
      <c r="AZ8" s="20">
        <v>5</v>
      </c>
      <c r="BA8" s="20">
        <v>5.8</v>
      </c>
      <c r="BB8" s="20">
        <v>6.6</v>
      </c>
      <c r="BC8" s="20">
        <v>6.5</v>
      </c>
      <c r="BD8" s="4">
        <f t="shared" si="12"/>
        <v>48.9</v>
      </c>
      <c r="BE8" s="13">
        <f t="shared" si="13"/>
        <v>6.1124999999999998</v>
      </c>
      <c r="BF8" s="20">
        <v>6</v>
      </c>
      <c r="BG8" s="5">
        <f t="shared" si="14"/>
        <v>6.0843749999999996</v>
      </c>
      <c r="BH8" s="9"/>
      <c r="BI8" s="20">
        <v>6.8</v>
      </c>
      <c r="BJ8" s="20">
        <v>5.0999999999999996</v>
      </c>
      <c r="BK8" s="34">
        <f t="shared" si="15"/>
        <v>6.2899999999999991</v>
      </c>
      <c r="BL8" s="35">
        <v>4.9000000000000004</v>
      </c>
      <c r="BM8" s="20">
        <v>6</v>
      </c>
      <c r="BN8" s="6">
        <f t="shared" si="16"/>
        <v>5.8699999999999992</v>
      </c>
      <c r="BO8" s="6">
        <f t="shared" si="17"/>
        <v>5.9771874999999994</v>
      </c>
      <c r="BP8" s="22"/>
      <c r="BQ8" s="6">
        <f t="shared" si="18"/>
        <v>6.6053125000000001</v>
      </c>
      <c r="BR8" s="6">
        <f t="shared" si="19"/>
        <v>6.8492499999999996</v>
      </c>
      <c r="BS8" s="6">
        <f t="shared" si="20"/>
        <v>5.9771874999999994</v>
      </c>
      <c r="BT8" s="6">
        <f t="shared" si="21"/>
        <v>6.4772500000000006</v>
      </c>
      <c r="BU8">
        <f t="shared" si="22"/>
        <v>2</v>
      </c>
      <c r="BV8" s="22"/>
      <c r="BW8" s="22"/>
      <c r="BX8" s="20">
        <v>6</v>
      </c>
      <c r="BY8" s="20">
        <v>6.5</v>
      </c>
      <c r="BZ8" s="20">
        <v>7</v>
      </c>
      <c r="CA8" s="20">
        <v>7.5</v>
      </c>
      <c r="CB8" s="20">
        <v>6</v>
      </c>
      <c r="CC8" s="20">
        <v>4.8</v>
      </c>
      <c r="CD8" s="20">
        <v>6</v>
      </c>
      <c r="CE8" s="20">
        <v>6</v>
      </c>
      <c r="CF8" s="4">
        <f t="shared" si="23"/>
        <v>49.8</v>
      </c>
      <c r="CG8" s="13">
        <f t="shared" si="24"/>
        <v>6.2249999999999996</v>
      </c>
      <c r="CH8" s="20">
        <v>6.5</v>
      </c>
      <c r="CI8" s="5">
        <f t="shared" si="25"/>
        <v>6.2937499999999993</v>
      </c>
      <c r="CJ8" s="9"/>
      <c r="CK8" s="20">
        <v>7</v>
      </c>
      <c r="CL8" s="20">
        <v>7.5</v>
      </c>
      <c r="CM8" s="34">
        <f t="shared" si="26"/>
        <v>7.1499999999999995</v>
      </c>
      <c r="CN8" s="35">
        <v>6.7</v>
      </c>
      <c r="CO8" s="20">
        <v>6.5</v>
      </c>
      <c r="CP8" s="6">
        <f t="shared" si="27"/>
        <v>6.875</v>
      </c>
      <c r="CQ8" s="6">
        <f t="shared" si="28"/>
        <v>6.5843749999999996</v>
      </c>
      <c r="CR8" s="22"/>
      <c r="CS8" s="20">
        <v>5.0999999999999996</v>
      </c>
      <c r="CT8" s="20">
        <v>7.2</v>
      </c>
      <c r="CU8" s="20">
        <v>7.4</v>
      </c>
      <c r="CV8" s="20">
        <v>6.8</v>
      </c>
      <c r="CW8" s="20">
        <v>5.8</v>
      </c>
      <c r="CX8" s="20">
        <v>5.2</v>
      </c>
      <c r="CY8" s="20">
        <v>7</v>
      </c>
      <c r="CZ8" s="20">
        <v>6.6</v>
      </c>
      <c r="DA8" s="4">
        <f t="shared" si="29"/>
        <v>51.100000000000009</v>
      </c>
      <c r="DB8" s="13">
        <f t="shared" si="30"/>
        <v>6.3875000000000011</v>
      </c>
      <c r="DC8" s="20">
        <v>6.5</v>
      </c>
      <c r="DD8" s="5">
        <f t="shared" si="31"/>
        <v>6.4156250000000004</v>
      </c>
      <c r="DE8" s="9"/>
      <c r="DF8" s="20">
        <v>7</v>
      </c>
      <c r="DG8" s="20">
        <v>6.7</v>
      </c>
      <c r="DH8" s="34">
        <f t="shared" si="32"/>
        <v>6.9099999999999993</v>
      </c>
      <c r="DI8" s="35">
        <v>6.4</v>
      </c>
      <c r="DJ8" s="20">
        <v>6.8</v>
      </c>
      <c r="DK8" s="6">
        <f t="shared" si="33"/>
        <v>6.7549999999999999</v>
      </c>
      <c r="DL8" s="6">
        <f t="shared" si="34"/>
        <v>6.5853125000000006</v>
      </c>
      <c r="DM8" s="22"/>
      <c r="DN8" s="20">
        <v>5.7</v>
      </c>
      <c r="DO8" s="20">
        <v>6</v>
      </c>
      <c r="DP8" s="20">
        <v>6.6</v>
      </c>
      <c r="DQ8" s="20">
        <v>6.2</v>
      </c>
      <c r="DR8" s="20">
        <v>5</v>
      </c>
      <c r="DS8" s="20">
        <v>5.4</v>
      </c>
      <c r="DT8" s="20">
        <v>7</v>
      </c>
      <c r="DU8" s="20">
        <v>7</v>
      </c>
      <c r="DV8" s="4">
        <f t="shared" si="35"/>
        <v>48.9</v>
      </c>
      <c r="DW8" s="13">
        <f t="shared" si="36"/>
        <v>6.1124999999999998</v>
      </c>
      <c r="DX8" s="20">
        <v>6.2</v>
      </c>
      <c r="DY8" s="5">
        <f t="shared" si="37"/>
        <v>6.1343749999999995</v>
      </c>
      <c r="DZ8" s="9"/>
      <c r="EA8" s="20">
        <v>6.4</v>
      </c>
      <c r="EB8" s="20">
        <v>5.2</v>
      </c>
      <c r="EC8" s="34">
        <f t="shared" si="38"/>
        <v>6.0399999999999991</v>
      </c>
      <c r="ED8" s="35">
        <v>5.6</v>
      </c>
      <c r="EE8" s="20">
        <v>6.2</v>
      </c>
      <c r="EF8" s="6">
        <f t="shared" si="39"/>
        <v>5.97</v>
      </c>
      <c r="EG8" s="6">
        <f t="shared" si="40"/>
        <v>6.0521874999999996</v>
      </c>
      <c r="EH8" s="22"/>
      <c r="EI8" s="6">
        <f t="shared" si="41"/>
        <v>6.5843749999999996</v>
      </c>
      <c r="EJ8" s="6">
        <f t="shared" si="42"/>
        <v>6.5853125000000006</v>
      </c>
      <c r="EK8" s="6">
        <f t="shared" si="43"/>
        <v>6.0521874999999996</v>
      </c>
      <c r="EL8" s="6">
        <f t="shared" si="44"/>
        <v>6.4072916666666666</v>
      </c>
      <c r="EM8">
        <f t="shared" si="45"/>
        <v>2</v>
      </c>
      <c r="EN8" s="22"/>
      <c r="EO8" s="22"/>
      <c r="EQ8" s="124">
        <f t="shared" si="46"/>
        <v>6.4772500000000006</v>
      </c>
      <c r="ER8" s="124">
        <f t="shared" si="47"/>
        <v>6.4072916666666666</v>
      </c>
      <c r="ES8" s="124">
        <f t="shared" si="48"/>
        <v>6.4422708333333336</v>
      </c>
      <c r="ET8" s="81">
        <v>1</v>
      </c>
      <c r="EU8" s="4">
        <f t="shared" si="49"/>
        <v>6.5</v>
      </c>
    </row>
    <row r="9" spans="1:151" ht="14.25" x14ac:dyDescent="0.2">
      <c r="A9" s="84">
        <v>79</v>
      </c>
      <c r="B9" s="81" t="s">
        <v>131</v>
      </c>
      <c r="C9" s="81" t="s">
        <v>209</v>
      </c>
      <c r="D9" s="81" t="s">
        <v>225</v>
      </c>
      <c r="E9" s="100" t="s">
        <v>88</v>
      </c>
      <c r="F9" s="20">
        <v>6</v>
      </c>
      <c r="G9" s="20">
        <v>7</v>
      </c>
      <c r="H9" s="20">
        <v>6.5</v>
      </c>
      <c r="I9" s="20">
        <v>6.2</v>
      </c>
      <c r="J9" s="20">
        <v>6.8</v>
      </c>
      <c r="K9" s="20">
        <v>5.8</v>
      </c>
      <c r="L9" s="20">
        <v>6.5</v>
      </c>
      <c r="M9" s="20">
        <v>5</v>
      </c>
      <c r="N9" s="4">
        <f t="shared" si="0"/>
        <v>49.8</v>
      </c>
      <c r="O9" s="13">
        <f t="shared" si="1"/>
        <v>6.2249999999999996</v>
      </c>
      <c r="P9" s="20">
        <v>6.7</v>
      </c>
      <c r="Q9" s="5">
        <f t="shared" si="2"/>
        <v>6.3437499999999991</v>
      </c>
      <c r="R9" s="9"/>
      <c r="S9" s="20">
        <v>7.1</v>
      </c>
      <c r="T9" s="20">
        <v>5.0999999999999996</v>
      </c>
      <c r="U9" s="34">
        <f t="shared" si="3"/>
        <v>6.5</v>
      </c>
      <c r="V9" s="35">
        <v>6.3</v>
      </c>
      <c r="W9" s="20">
        <v>6.7</v>
      </c>
      <c r="X9" s="6">
        <f t="shared" si="4"/>
        <v>6.5</v>
      </c>
      <c r="Y9" s="6">
        <f t="shared" si="5"/>
        <v>6.421875</v>
      </c>
      <c r="Z9" s="22"/>
      <c r="AA9" s="20">
        <v>5.6</v>
      </c>
      <c r="AB9" s="20">
        <v>6.6</v>
      </c>
      <c r="AC9" s="20">
        <v>6.4</v>
      </c>
      <c r="AD9" s="20">
        <v>6.2</v>
      </c>
      <c r="AE9" s="20">
        <v>6.9</v>
      </c>
      <c r="AF9" s="20">
        <v>6.6</v>
      </c>
      <c r="AG9" s="20">
        <v>8.1999999999999993</v>
      </c>
      <c r="AH9" s="20">
        <v>6.4</v>
      </c>
      <c r="AI9" s="4">
        <f t="shared" si="6"/>
        <v>52.9</v>
      </c>
      <c r="AJ9" s="13">
        <f t="shared" si="7"/>
        <v>6.6124999999999998</v>
      </c>
      <c r="AK9" s="20">
        <v>7.3</v>
      </c>
      <c r="AL9" s="5">
        <f t="shared" si="8"/>
        <v>6.7843749999999998</v>
      </c>
      <c r="AM9" s="9"/>
      <c r="AN9" s="20">
        <v>7</v>
      </c>
      <c r="AO9" s="20">
        <v>3.7</v>
      </c>
      <c r="AP9" s="34">
        <f t="shared" si="9"/>
        <v>6.01</v>
      </c>
      <c r="AQ9" s="35">
        <v>6.3</v>
      </c>
      <c r="AR9" s="20">
        <v>7.2</v>
      </c>
      <c r="AS9" s="6">
        <f t="shared" si="10"/>
        <v>6.38</v>
      </c>
      <c r="AT9" s="6">
        <f t="shared" si="11"/>
        <v>6.5821874999999999</v>
      </c>
      <c r="AU9" s="22"/>
      <c r="AV9" s="20">
        <v>5.8</v>
      </c>
      <c r="AW9" s="20">
        <v>6</v>
      </c>
      <c r="AX9" s="20">
        <v>5.8</v>
      </c>
      <c r="AY9" s="20">
        <v>6</v>
      </c>
      <c r="AZ9" s="20">
        <v>5.6</v>
      </c>
      <c r="BA9" s="20">
        <v>5.6</v>
      </c>
      <c r="BB9" s="20">
        <v>7.5</v>
      </c>
      <c r="BC9" s="20">
        <v>5.7</v>
      </c>
      <c r="BD9" s="4">
        <f t="shared" si="12"/>
        <v>48.000000000000007</v>
      </c>
      <c r="BE9" s="13">
        <f t="shared" si="13"/>
        <v>6.0000000000000009</v>
      </c>
      <c r="BF9" s="20">
        <v>6</v>
      </c>
      <c r="BG9" s="5">
        <f t="shared" si="14"/>
        <v>6.0000000000000009</v>
      </c>
      <c r="BH9" s="9"/>
      <c r="BI9" s="20">
        <v>7.1</v>
      </c>
      <c r="BJ9" s="20">
        <v>4.7</v>
      </c>
      <c r="BK9" s="34">
        <f t="shared" si="15"/>
        <v>6.38</v>
      </c>
      <c r="BL9" s="35">
        <v>5.2</v>
      </c>
      <c r="BM9" s="20">
        <v>6</v>
      </c>
      <c r="BN9" s="6">
        <f t="shared" si="16"/>
        <v>5.99</v>
      </c>
      <c r="BO9" s="6">
        <f t="shared" si="17"/>
        <v>5.995000000000001</v>
      </c>
      <c r="BP9" s="22"/>
      <c r="BQ9" s="6">
        <f t="shared" si="18"/>
        <v>6.421875</v>
      </c>
      <c r="BR9" s="6">
        <f t="shared" si="19"/>
        <v>6.5821874999999999</v>
      </c>
      <c r="BS9" s="6">
        <f t="shared" si="20"/>
        <v>5.995000000000001</v>
      </c>
      <c r="BT9" s="6">
        <f t="shared" si="21"/>
        <v>6.3330208333333333</v>
      </c>
      <c r="BU9">
        <f t="shared" si="22"/>
        <v>3</v>
      </c>
      <c r="BV9" s="22"/>
      <c r="BW9" s="22"/>
      <c r="BX9" s="20">
        <v>6</v>
      </c>
      <c r="BY9" s="20">
        <v>6.5</v>
      </c>
      <c r="BZ9" s="20">
        <v>6.5</v>
      </c>
      <c r="CA9" s="20">
        <v>6</v>
      </c>
      <c r="CB9" s="20">
        <v>5.5</v>
      </c>
      <c r="CC9" s="20">
        <v>5</v>
      </c>
      <c r="CD9" s="20">
        <v>8</v>
      </c>
      <c r="CE9" s="20">
        <v>6.2</v>
      </c>
      <c r="CF9" s="4">
        <f t="shared" si="23"/>
        <v>49.7</v>
      </c>
      <c r="CG9" s="13">
        <f t="shared" si="24"/>
        <v>6.2125000000000004</v>
      </c>
      <c r="CH9" s="20">
        <v>6</v>
      </c>
      <c r="CI9" s="5">
        <f t="shared" si="25"/>
        <v>6.1593750000000007</v>
      </c>
      <c r="CJ9" s="9"/>
      <c r="CK9" s="20">
        <v>7.7</v>
      </c>
      <c r="CL9" s="20">
        <v>4.2</v>
      </c>
      <c r="CM9" s="34">
        <f t="shared" si="26"/>
        <v>6.6499999999999995</v>
      </c>
      <c r="CN9" s="35">
        <v>6</v>
      </c>
      <c r="CO9" s="20">
        <v>6</v>
      </c>
      <c r="CP9" s="6">
        <f t="shared" si="27"/>
        <v>6.3249999999999993</v>
      </c>
      <c r="CQ9" s="6">
        <f t="shared" si="28"/>
        <v>6.2421875</v>
      </c>
      <c r="CR9" s="22"/>
      <c r="CS9" s="20">
        <v>5.6</v>
      </c>
      <c r="CT9" s="20">
        <v>7</v>
      </c>
      <c r="CU9" s="20">
        <v>6.6</v>
      </c>
      <c r="CV9" s="20">
        <v>5.2</v>
      </c>
      <c r="CW9" s="20">
        <v>5.8</v>
      </c>
      <c r="CX9" s="20">
        <v>5.4</v>
      </c>
      <c r="CY9" s="20">
        <v>8.1999999999999993</v>
      </c>
      <c r="CZ9" s="20">
        <v>5.6</v>
      </c>
      <c r="DA9" s="4">
        <f t="shared" si="29"/>
        <v>49.4</v>
      </c>
      <c r="DB9" s="13">
        <f t="shared" si="30"/>
        <v>6.1749999999999998</v>
      </c>
      <c r="DC9" s="20">
        <v>6.7</v>
      </c>
      <c r="DD9" s="5">
        <f t="shared" si="31"/>
        <v>6.3062499999999995</v>
      </c>
      <c r="DE9" s="9"/>
      <c r="DF9" s="20">
        <v>6.81</v>
      </c>
      <c r="DG9" s="20">
        <v>4.7</v>
      </c>
      <c r="DH9" s="34">
        <f t="shared" si="32"/>
        <v>6.1769999999999996</v>
      </c>
      <c r="DI9" s="35">
        <v>6</v>
      </c>
      <c r="DJ9" s="20">
        <v>7</v>
      </c>
      <c r="DK9" s="6">
        <f t="shared" si="33"/>
        <v>6.3384999999999998</v>
      </c>
      <c r="DL9" s="6">
        <f t="shared" si="34"/>
        <v>6.3223749999999992</v>
      </c>
      <c r="DM9" s="22"/>
      <c r="DN9" s="20">
        <v>6</v>
      </c>
      <c r="DO9" s="20">
        <v>6</v>
      </c>
      <c r="DP9" s="20">
        <v>6.2</v>
      </c>
      <c r="DQ9" s="20">
        <v>6</v>
      </c>
      <c r="DR9" s="20">
        <v>6.4</v>
      </c>
      <c r="DS9" s="20">
        <v>5.4</v>
      </c>
      <c r="DT9" s="20">
        <v>7.4</v>
      </c>
      <c r="DU9" s="20">
        <v>7</v>
      </c>
      <c r="DV9" s="4">
        <f t="shared" si="35"/>
        <v>50.4</v>
      </c>
      <c r="DW9" s="13">
        <f t="shared" si="36"/>
        <v>6.3</v>
      </c>
      <c r="DX9" s="20">
        <v>6.2</v>
      </c>
      <c r="DY9" s="5">
        <f t="shared" si="37"/>
        <v>6.2749999999999995</v>
      </c>
      <c r="DZ9" s="9"/>
      <c r="EA9" s="20">
        <v>7.5</v>
      </c>
      <c r="EB9" s="20">
        <v>3.8</v>
      </c>
      <c r="EC9" s="34">
        <f t="shared" si="38"/>
        <v>6.39</v>
      </c>
      <c r="ED9" s="35">
        <v>5.5</v>
      </c>
      <c r="EE9" s="20">
        <v>6.2</v>
      </c>
      <c r="EF9" s="6">
        <f t="shared" si="39"/>
        <v>6.12</v>
      </c>
      <c r="EG9" s="6">
        <f t="shared" si="40"/>
        <v>6.1974999999999998</v>
      </c>
      <c r="EH9" s="22"/>
      <c r="EI9" s="6">
        <f t="shared" si="41"/>
        <v>6.2421875</v>
      </c>
      <c r="EJ9" s="6">
        <f t="shared" si="42"/>
        <v>6.3223749999999992</v>
      </c>
      <c r="EK9" s="6">
        <f t="shared" si="43"/>
        <v>6.1974999999999998</v>
      </c>
      <c r="EL9" s="6">
        <f t="shared" si="44"/>
        <v>6.2540208333333327</v>
      </c>
      <c r="EM9">
        <f t="shared" si="45"/>
        <v>3</v>
      </c>
      <c r="EN9" s="22"/>
      <c r="EO9" s="22"/>
      <c r="EQ9" s="124">
        <f t="shared" si="46"/>
        <v>6.3330208333333333</v>
      </c>
      <c r="ER9" s="124">
        <f t="shared" si="47"/>
        <v>6.2540208333333327</v>
      </c>
      <c r="ES9" s="124">
        <f t="shared" si="48"/>
        <v>6.293520833333333</v>
      </c>
      <c r="ET9" s="81">
        <v>2</v>
      </c>
      <c r="EU9" s="4">
        <f t="shared" si="49"/>
        <v>6.5</v>
      </c>
    </row>
    <row r="10" spans="1:151" x14ac:dyDescent="0.2">
      <c r="A10" s="80">
        <v>131</v>
      </c>
      <c r="B10" s="81" t="s">
        <v>148</v>
      </c>
      <c r="C10" s="81" t="s">
        <v>197</v>
      </c>
      <c r="D10" s="81" t="s">
        <v>110</v>
      </c>
      <c r="E10" s="100" t="s">
        <v>220</v>
      </c>
      <c r="F10" s="20">
        <v>4.7</v>
      </c>
      <c r="G10" s="20">
        <v>6.4</v>
      </c>
      <c r="H10" s="20">
        <v>5.5</v>
      </c>
      <c r="I10" s="20">
        <v>5.5</v>
      </c>
      <c r="J10" s="20">
        <v>6</v>
      </c>
      <c r="K10" s="20">
        <v>5.7</v>
      </c>
      <c r="L10" s="20">
        <v>7.2</v>
      </c>
      <c r="M10" s="20">
        <v>5</v>
      </c>
      <c r="N10" s="4">
        <f t="shared" si="0"/>
        <v>46.000000000000007</v>
      </c>
      <c r="O10" s="13">
        <f t="shared" si="1"/>
        <v>5.7500000000000009</v>
      </c>
      <c r="P10" s="20">
        <v>6.5</v>
      </c>
      <c r="Q10" s="5">
        <f t="shared" si="2"/>
        <v>5.9375000000000009</v>
      </c>
      <c r="R10" s="9"/>
      <c r="S10" s="20">
        <v>6.5</v>
      </c>
      <c r="T10" s="20">
        <v>3.6</v>
      </c>
      <c r="U10" s="34">
        <f t="shared" si="3"/>
        <v>5.63</v>
      </c>
      <c r="V10" s="35">
        <v>6.1</v>
      </c>
      <c r="W10" s="20">
        <v>6.5</v>
      </c>
      <c r="X10" s="6">
        <f t="shared" si="4"/>
        <v>5.9649999999999999</v>
      </c>
      <c r="Y10" s="6">
        <f t="shared" si="5"/>
        <v>5.9512499999999999</v>
      </c>
      <c r="Z10" s="22"/>
      <c r="AA10" s="20">
        <v>5.2</v>
      </c>
      <c r="AB10" s="20">
        <v>7.2</v>
      </c>
      <c r="AC10" s="20">
        <v>6.5</v>
      </c>
      <c r="AD10" s="20">
        <v>6</v>
      </c>
      <c r="AE10" s="20">
        <v>6.1</v>
      </c>
      <c r="AF10" s="20">
        <v>5.8</v>
      </c>
      <c r="AG10" s="20">
        <v>7.8</v>
      </c>
      <c r="AH10" s="20">
        <v>5.6</v>
      </c>
      <c r="AI10" s="4">
        <f t="shared" si="6"/>
        <v>50.199999999999996</v>
      </c>
      <c r="AJ10" s="13">
        <f t="shared" si="7"/>
        <v>6.2749999999999995</v>
      </c>
      <c r="AK10" s="20">
        <v>7.1</v>
      </c>
      <c r="AL10" s="5">
        <f t="shared" si="8"/>
        <v>6.4812499999999993</v>
      </c>
      <c r="AM10" s="9"/>
      <c r="AN10" s="20">
        <v>5.3</v>
      </c>
      <c r="AO10" s="20">
        <v>3.3</v>
      </c>
      <c r="AP10" s="34">
        <f t="shared" si="9"/>
        <v>4.6999999999999993</v>
      </c>
      <c r="AQ10" s="35">
        <v>6.1</v>
      </c>
      <c r="AR10" s="20">
        <v>7</v>
      </c>
      <c r="AS10" s="6">
        <f t="shared" si="10"/>
        <v>5.625</v>
      </c>
      <c r="AT10" s="6">
        <f t="shared" si="11"/>
        <v>6.0531249999999996</v>
      </c>
      <c r="AU10" s="22"/>
      <c r="AV10" s="20">
        <v>5.6</v>
      </c>
      <c r="AW10" s="20">
        <v>6</v>
      </c>
      <c r="AX10" s="20">
        <v>6</v>
      </c>
      <c r="AY10" s="20">
        <v>5.7</v>
      </c>
      <c r="AZ10" s="20">
        <v>5.5</v>
      </c>
      <c r="BA10" s="20">
        <v>5.4</v>
      </c>
      <c r="BB10" s="20">
        <v>7.5</v>
      </c>
      <c r="BC10" s="20">
        <v>5.2</v>
      </c>
      <c r="BD10" s="4">
        <f t="shared" si="12"/>
        <v>46.900000000000006</v>
      </c>
      <c r="BE10" s="13">
        <f t="shared" si="13"/>
        <v>5.8625000000000007</v>
      </c>
      <c r="BF10" s="20">
        <v>6.2</v>
      </c>
      <c r="BG10" s="5">
        <f t="shared" si="14"/>
        <v>5.9468750000000004</v>
      </c>
      <c r="BH10" s="9"/>
      <c r="BI10" s="20">
        <v>6.7</v>
      </c>
      <c r="BJ10" s="20">
        <v>4</v>
      </c>
      <c r="BK10" s="34">
        <f t="shared" si="15"/>
        <v>5.89</v>
      </c>
      <c r="BL10" s="35">
        <v>5.4</v>
      </c>
      <c r="BM10" s="20">
        <v>6.2</v>
      </c>
      <c r="BN10" s="6">
        <f t="shared" si="16"/>
        <v>5.8449999999999998</v>
      </c>
      <c r="BO10" s="6">
        <f t="shared" si="17"/>
        <v>5.8959375000000005</v>
      </c>
      <c r="BP10" s="22"/>
      <c r="BQ10" s="6">
        <f t="shared" si="18"/>
        <v>5.9512499999999999</v>
      </c>
      <c r="BR10" s="6">
        <f t="shared" si="19"/>
        <v>6.0531249999999996</v>
      </c>
      <c r="BS10" s="6">
        <f t="shared" si="20"/>
        <v>5.8959375000000005</v>
      </c>
      <c r="BT10" s="6">
        <f t="shared" si="21"/>
        <v>5.9667708333333325</v>
      </c>
      <c r="BU10">
        <f t="shared" si="22"/>
        <v>4</v>
      </c>
      <c r="BV10" s="22"/>
      <c r="BW10" s="22"/>
      <c r="BX10" s="20">
        <v>6</v>
      </c>
      <c r="BY10" s="20">
        <v>5.8</v>
      </c>
      <c r="BZ10" s="20">
        <v>5</v>
      </c>
      <c r="CA10" s="20">
        <v>5.8</v>
      </c>
      <c r="CB10" s="20">
        <v>6</v>
      </c>
      <c r="CC10" s="20">
        <v>6.5</v>
      </c>
      <c r="CD10" s="20">
        <v>7</v>
      </c>
      <c r="CE10" s="20">
        <v>5</v>
      </c>
      <c r="CF10" s="4">
        <f t="shared" si="23"/>
        <v>47.1</v>
      </c>
      <c r="CG10" s="13">
        <f t="shared" si="24"/>
        <v>5.8875000000000002</v>
      </c>
      <c r="CH10" s="20">
        <v>6.3</v>
      </c>
      <c r="CI10" s="5">
        <f t="shared" si="25"/>
        <v>5.9906250000000005</v>
      </c>
      <c r="CJ10" s="9"/>
      <c r="CK10" s="20">
        <v>7.3</v>
      </c>
      <c r="CL10" s="20">
        <v>3.6</v>
      </c>
      <c r="CM10" s="34">
        <f t="shared" si="26"/>
        <v>6.1899999999999995</v>
      </c>
      <c r="CN10" s="35">
        <v>5.8</v>
      </c>
      <c r="CO10" s="20">
        <v>6.3</v>
      </c>
      <c r="CP10" s="6">
        <f t="shared" si="27"/>
        <v>6.12</v>
      </c>
      <c r="CQ10" s="6">
        <f t="shared" si="28"/>
        <v>6.0553125000000003</v>
      </c>
      <c r="CR10" s="22"/>
      <c r="CS10" s="20">
        <v>4.8</v>
      </c>
      <c r="CT10" s="20">
        <v>7.6</v>
      </c>
      <c r="CU10" s="20">
        <v>5.8</v>
      </c>
      <c r="CV10" s="20">
        <v>5.6</v>
      </c>
      <c r="CW10" s="20">
        <v>5.4</v>
      </c>
      <c r="CX10" s="20">
        <v>5.5</v>
      </c>
      <c r="CY10" s="20">
        <v>7.8</v>
      </c>
      <c r="CZ10" s="20">
        <v>6</v>
      </c>
      <c r="DA10" s="4">
        <f t="shared" si="29"/>
        <v>48.499999999999993</v>
      </c>
      <c r="DB10" s="13">
        <f t="shared" si="30"/>
        <v>6.0624999999999991</v>
      </c>
      <c r="DC10" s="20">
        <v>6.8</v>
      </c>
      <c r="DD10" s="5">
        <f t="shared" si="31"/>
        <v>6.2468749999999993</v>
      </c>
      <c r="DE10" s="9"/>
      <c r="DF10" s="20">
        <v>6.91</v>
      </c>
      <c r="DG10" s="20">
        <v>2.9</v>
      </c>
      <c r="DH10" s="34">
        <f t="shared" si="32"/>
        <v>5.7069999999999999</v>
      </c>
      <c r="DI10" s="35">
        <v>5.8</v>
      </c>
      <c r="DJ10" s="20">
        <v>6.9</v>
      </c>
      <c r="DK10" s="6">
        <f t="shared" si="33"/>
        <v>6.0284999999999993</v>
      </c>
      <c r="DL10" s="6">
        <f t="shared" si="34"/>
        <v>6.1376874999999993</v>
      </c>
      <c r="DM10" s="22"/>
      <c r="DN10" s="20">
        <v>6</v>
      </c>
      <c r="DO10" s="20">
        <v>6.5</v>
      </c>
      <c r="DP10" s="20">
        <v>6.2</v>
      </c>
      <c r="DQ10" s="20">
        <v>6.2</v>
      </c>
      <c r="DR10" s="20">
        <v>6</v>
      </c>
      <c r="DS10" s="20">
        <v>5.5</v>
      </c>
      <c r="DT10" s="20">
        <v>7.8</v>
      </c>
      <c r="DU10" s="20">
        <v>6</v>
      </c>
      <c r="DV10" s="4">
        <f t="shared" si="35"/>
        <v>50.199999999999996</v>
      </c>
      <c r="DW10" s="13">
        <f t="shared" si="36"/>
        <v>6.2749999999999995</v>
      </c>
      <c r="DX10" s="20">
        <v>6.2</v>
      </c>
      <c r="DY10" s="5">
        <f t="shared" si="37"/>
        <v>6.2562499999999996</v>
      </c>
      <c r="DZ10" s="9"/>
      <c r="EA10" s="20">
        <v>6</v>
      </c>
      <c r="EB10" s="20">
        <v>3.2</v>
      </c>
      <c r="EC10" s="34">
        <f t="shared" si="38"/>
        <v>5.1599999999999993</v>
      </c>
      <c r="ED10" s="35">
        <v>5.6</v>
      </c>
      <c r="EE10" s="20">
        <v>6.2</v>
      </c>
      <c r="EF10" s="6">
        <f t="shared" si="39"/>
        <v>5.5299999999999994</v>
      </c>
      <c r="EG10" s="6">
        <f t="shared" si="40"/>
        <v>5.8931249999999995</v>
      </c>
      <c r="EH10" s="22"/>
      <c r="EI10" s="6">
        <f t="shared" si="41"/>
        <v>6.0553125000000003</v>
      </c>
      <c r="EJ10" s="6">
        <f t="shared" si="42"/>
        <v>6.1376874999999993</v>
      </c>
      <c r="EK10" s="6">
        <f t="shared" si="43"/>
        <v>5.8931249999999995</v>
      </c>
      <c r="EL10" s="6">
        <f t="shared" si="44"/>
        <v>6.0287083333333333</v>
      </c>
      <c r="EM10">
        <f t="shared" si="45"/>
        <v>5</v>
      </c>
      <c r="EN10" s="22"/>
      <c r="EO10" s="22"/>
      <c r="EQ10" s="124">
        <f t="shared" si="46"/>
        <v>5.9667708333333325</v>
      </c>
      <c r="ER10" s="124">
        <f t="shared" si="47"/>
        <v>6.0287083333333333</v>
      </c>
      <c r="ES10" s="124">
        <f t="shared" si="48"/>
        <v>5.9977395833333329</v>
      </c>
      <c r="ET10" s="81">
        <v>3</v>
      </c>
      <c r="EU10" s="4">
        <f t="shared" si="49"/>
        <v>6.5166666666666666</v>
      </c>
    </row>
    <row r="11" spans="1:151" x14ac:dyDescent="0.2">
      <c r="A11" s="80">
        <v>122</v>
      </c>
      <c r="B11" s="81" t="s">
        <v>155</v>
      </c>
      <c r="C11" s="81" t="s">
        <v>199</v>
      </c>
      <c r="D11" s="81" t="s">
        <v>214</v>
      </c>
      <c r="E11" s="99" t="s">
        <v>224</v>
      </c>
      <c r="F11" s="20">
        <v>5</v>
      </c>
      <c r="G11" s="20">
        <v>6.5</v>
      </c>
      <c r="H11" s="20">
        <v>6</v>
      </c>
      <c r="I11" s="20">
        <v>6.8</v>
      </c>
      <c r="J11" s="20">
        <v>5.5</v>
      </c>
      <c r="K11" s="20">
        <v>5.2</v>
      </c>
      <c r="L11" s="20">
        <v>7.2</v>
      </c>
      <c r="M11" s="20">
        <v>7</v>
      </c>
      <c r="N11" s="4">
        <f t="shared" si="0"/>
        <v>49.2</v>
      </c>
      <c r="O11" s="13">
        <f t="shared" si="1"/>
        <v>6.15</v>
      </c>
      <c r="P11" s="20">
        <v>6.6</v>
      </c>
      <c r="Q11" s="5">
        <f t="shared" si="2"/>
        <v>6.2625000000000011</v>
      </c>
      <c r="R11" s="9"/>
      <c r="S11" s="20">
        <v>5.7</v>
      </c>
      <c r="T11" s="20">
        <v>4.5999999999999996</v>
      </c>
      <c r="U11" s="34">
        <f t="shared" si="3"/>
        <v>5.3699999999999992</v>
      </c>
      <c r="V11" s="35">
        <v>4.0999999999999996</v>
      </c>
      <c r="W11" s="20">
        <v>5.3</v>
      </c>
      <c r="X11" s="6">
        <f t="shared" si="4"/>
        <v>5.0349999999999993</v>
      </c>
      <c r="Y11" s="6">
        <f t="shared" si="5"/>
        <v>5.6487499999999997</v>
      </c>
      <c r="Z11" s="22"/>
      <c r="AA11" s="20">
        <v>5</v>
      </c>
      <c r="AB11" s="20">
        <v>5.6</v>
      </c>
      <c r="AC11" s="20">
        <v>7.8</v>
      </c>
      <c r="AD11" s="20">
        <v>6.8</v>
      </c>
      <c r="AE11" s="20">
        <v>6.5</v>
      </c>
      <c r="AF11" s="20">
        <v>5.9</v>
      </c>
      <c r="AG11" s="20">
        <v>8</v>
      </c>
      <c r="AH11" s="20">
        <v>6</v>
      </c>
      <c r="AI11" s="4">
        <f t="shared" si="6"/>
        <v>51.6</v>
      </c>
      <c r="AJ11" s="13">
        <f t="shared" si="7"/>
        <v>6.45</v>
      </c>
      <c r="AK11" s="20">
        <v>6.6</v>
      </c>
      <c r="AL11" s="5">
        <f t="shared" si="8"/>
        <v>6.4875000000000007</v>
      </c>
      <c r="AM11" s="9"/>
      <c r="AN11" s="20">
        <v>6.33</v>
      </c>
      <c r="AO11" s="20">
        <v>3.3</v>
      </c>
      <c r="AP11" s="34">
        <f t="shared" si="9"/>
        <v>5.4210000000000003</v>
      </c>
      <c r="AQ11" s="35">
        <v>5.5</v>
      </c>
      <c r="AR11" s="20">
        <v>4.9000000000000004</v>
      </c>
      <c r="AS11" s="6">
        <f t="shared" si="10"/>
        <v>5.3104999999999993</v>
      </c>
      <c r="AT11" s="6">
        <f t="shared" si="11"/>
        <v>5.899</v>
      </c>
      <c r="AU11" s="22"/>
      <c r="AV11" s="20">
        <v>5.7</v>
      </c>
      <c r="AW11" s="20">
        <v>5.5</v>
      </c>
      <c r="AX11" s="20">
        <v>6</v>
      </c>
      <c r="AY11" s="20">
        <v>6.2</v>
      </c>
      <c r="AZ11" s="20">
        <v>5.9</v>
      </c>
      <c r="BA11" s="20">
        <v>5.6</v>
      </c>
      <c r="BB11" s="20">
        <v>8</v>
      </c>
      <c r="BC11" s="20">
        <v>6.5</v>
      </c>
      <c r="BD11" s="4">
        <f t="shared" si="12"/>
        <v>49.4</v>
      </c>
      <c r="BE11" s="13">
        <f t="shared" si="13"/>
        <v>6.1749999999999998</v>
      </c>
      <c r="BF11" s="20">
        <v>6</v>
      </c>
      <c r="BG11" s="5">
        <f t="shared" si="14"/>
        <v>6.1312499999999996</v>
      </c>
      <c r="BH11" s="9"/>
      <c r="BI11" s="20">
        <v>7</v>
      </c>
      <c r="BJ11" s="20">
        <v>2</v>
      </c>
      <c r="BK11" s="34">
        <f t="shared" si="15"/>
        <v>5.4999999999999991</v>
      </c>
      <c r="BL11" s="35">
        <v>5</v>
      </c>
      <c r="BM11" s="20">
        <v>5.5</v>
      </c>
      <c r="BN11" s="6">
        <f t="shared" si="16"/>
        <v>5.375</v>
      </c>
      <c r="BO11" s="6">
        <f t="shared" si="17"/>
        <v>5.7531249999999998</v>
      </c>
      <c r="BP11" s="22"/>
      <c r="BQ11" s="6">
        <f t="shared" si="18"/>
        <v>5.6487499999999997</v>
      </c>
      <c r="BR11" s="6">
        <f t="shared" si="19"/>
        <v>5.899</v>
      </c>
      <c r="BS11" s="6">
        <f t="shared" si="20"/>
        <v>5.7531249999999998</v>
      </c>
      <c r="BT11" s="6">
        <f t="shared" si="21"/>
        <v>5.7669583333333341</v>
      </c>
      <c r="BU11">
        <f t="shared" si="22"/>
        <v>5</v>
      </c>
      <c r="BV11" s="22"/>
      <c r="BW11" s="22"/>
      <c r="BX11" s="20">
        <v>5.5</v>
      </c>
      <c r="BY11" s="20">
        <v>6</v>
      </c>
      <c r="BZ11" s="20">
        <v>6.5</v>
      </c>
      <c r="CA11" s="20">
        <v>7</v>
      </c>
      <c r="CB11" s="20">
        <v>6</v>
      </c>
      <c r="CC11" s="20">
        <v>5.5</v>
      </c>
      <c r="CD11" s="20">
        <v>7</v>
      </c>
      <c r="CE11" s="20">
        <v>5.5</v>
      </c>
      <c r="CF11" s="4">
        <f t="shared" si="23"/>
        <v>49</v>
      </c>
      <c r="CG11" s="13">
        <f t="shared" si="24"/>
        <v>6.125</v>
      </c>
      <c r="CH11" s="20">
        <v>5.6</v>
      </c>
      <c r="CI11" s="5">
        <f t="shared" si="25"/>
        <v>5.9937500000000004</v>
      </c>
      <c r="CJ11" s="9"/>
      <c r="CK11" s="20">
        <v>7</v>
      </c>
      <c r="CL11" s="20">
        <v>4.8</v>
      </c>
      <c r="CM11" s="34">
        <f t="shared" si="26"/>
        <v>6.34</v>
      </c>
      <c r="CN11" s="35">
        <v>5.5</v>
      </c>
      <c r="CO11" s="20">
        <v>4.8</v>
      </c>
      <c r="CP11" s="6">
        <f t="shared" si="27"/>
        <v>5.7450000000000001</v>
      </c>
      <c r="CQ11" s="6">
        <f t="shared" si="28"/>
        <v>5.8693749999999998</v>
      </c>
      <c r="CR11" s="22"/>
      <c r="CS11" s="20">
        <v>5</v>
      </c>
      <c r="CT11" s="20">
        <v>7.3</v>
      </c>
      <c r="CU11" s="20">
        <v>7.8</v>
      </c>
      <c r="CV11" s="20">
        <v>7.8</v>
      </c>
      <c r="CW11" s="20">
        <v>6.8</v>
      </c>
      <c r="CX11" s="20">
        <v>6.2</v>
      </c>
      <c r="CY11" s="20">
        <v>6.7</v>
      </c>
      <c r="CZ11" s="20">
        <v>5.8</v>
      </c>
      <c r="DA11" s="4">
        <f t="shared" si="29"/>
        <v>53.400000000000006</v>
      </c>
      <c r="DB11" s="13">
        <f t="shared" si="30"/>
        <v>6.6750000000000007</v>
      </c>
      <c r="DC11" s="20">
        <v>6.8</v>
      </c>
      <c r="DD11" s="5">
        <f t="shared" si="31"/>
        <v>6.7062500000000007</v>
      </c>
      <c r="DE11" s="9"/>
      <c r="DF11" s="20">
        <v>7.36</v>
      </c>
      <c r="DG11" s="20">
        <v>2.9</v>
      </c>
      <c r="DH11" s="34">
        <f t="shared" si="32"/>
        <v>6.0220000000000002</v>
      </c>
      <c r="DI11" s="35">
        <v>6.1</v>
      </c>
      <c r="DJ11" s="20">
        <v>5.8</v>
      </c>
      <c r="DK11" s="6">
        <f t="shared" si="33"/>
        <v>5.9859999999999998</v>
      </c>
      <c r="DL11" s="6">
        <f t="shared" si="34"/>
        <v>6.3461250000000007</v>
      </c>
      <c r="DM11" s="22"/>
      <c r="DN11" s="20">
        <v>5.9</v>
      </c>
      <c r="DO11" s="20">
        <v>6</v>
      </c>
      <c r="DP11" s="20">
        <v>6.5</v>
      </c>
      <c r="DQ11" s="20">
        <v>7</v>
      </c>
      <c r="DR11" s="20">
        <v>5.9</v>
      </c>
      <c r="DS11" s="20">
        <v>5.6</v>
      </c>
      <c r="DT11" s="20">
        <v>8</v>
      </c>
      <c r="DU11" s="20">
        <v>7</v>
      </c>
      <c r="DV11" s="4">
        <f t="shared" si="35"/>
        <v>51.9</v>
      </c>
      <c r="DW11" s="13">
        <f t="shared" si="36"/>
        <v>6.4874999999999998</v>
      </c>
      <c r="DX11" s="20">
        <v>6</v>
      </c>
      <c r="DY11" s="5">
        <f t="shared" si="37"/>
        <v>6.3656249999999996</v>
      </c>
      <c r="DZ11" s="9"/>
      <c r="EA11" s="20">
        <v>7.6</v>
      </c>
      <c r="EB11" s="20">
        <v>2.8</v>
      </c>
      <c r="EC11" s="34">
        <f t="shared" si="38"/>
        <v>6.1599999999999993</v>
      </c>
      <c r="ED11" s="35">
        <v>5.4</v>
      </c>
      <c r="EE11" s="20">
        <v>6</v>
      </c>
      <c r="EF11" s="6">
        <f t="shared" si="39"/>
        <v>5.93</v>
      </c>
      <c r="EG11" s="6">
        <f t="shared" si="40"/>
        <v>6.1478124999999997</v>
      </c>
      <c r="EH11" s="22"/>
      <c r="EI11" s="6">
        <f t="shared" si="41"/>
        <v>5.8693749999999998</v>
      </c>
      <c r="EJ11" s="6">
        <f t="shared" si="42"/>
        <v>6.3461250000000007</v>
      </c>
      <c r="EK11" s="6">
        <f t="shared" si="43"/>
        <v>6.1478124999999997</v>
      </c>
      <c r="EL11" s="6">
        <f t="shared" si="44"/>
        <v>6.1211041666666661</v>
      </c>
      <c r="EM11">
        <f t="shared" si="45"/>
        <v>4</v>
      </c>
      <c r="EN11" s="22"/>
      <c r="EO11" s="22"/>
      <c r="EQ11" s="124">
        <f t="shared" si="46"/>
        <v>5.7669583333333341</v>
      </c>
      <c r="ER11" s="124">
        <f t="shared" si="47"/>
        <v>6.1211041666666661</v>
      </c>
      <c r="ES11" s="124">
        <f t="shared" si="48"/>
        <v>5.9440312500000001</v>
      </c>
      <c r="ET11" s="81">
        <v>4</v>
      </c>
      <c r="EU11" s="4">
        <f t="shared" si="49"/>
        <v>5.8249999999999993</v>
      </c>
    </row>
    <row r="12" spans="1:151" x14ac:dyDescent="0.2">
      <c r="A12" s="80">
        <v>118</v>
      </c>
      <c r="B12" s="81" t="s">
        <v>112</v>
      </c>
      <c r="C12" s="81" t="s">
        <v>199</v>
      </c>
      <c r="D12" s="81" t="s">
        <v>214</v>
      </c>
      <c r="E12" s="99" t="s">
        <v>224</v>
      </c>
      <c r="F12" s="20">
        <v>6.2</v>
      </c>
      <c r="G12" s="20">
        <v>7</v>
      </c>
      <c r="H12" s="20">
        <v>6.4</v>
      </c>
      <c r="I12" s="20">
        <v>6.2</v>
      </c>
      <c r="J12" s="20">
        <v>5</v>
      </c>
      <c r="K12" s="20">
        <v>5.2</v>
      </c>
      <c r="L12" s="20">
        <v>6.5</v>
      </c>
      <c r="M12" s="20">
        <v>6</v>
      </c>
      <c r="N12" s="4">
        <f t="shared" si="0"/>
        <v>48.5</v>
      </c>
      <c r="O12" s="13">
        <f t="shared" si="1"/>
        <v>6.0625</v>
      </c>
      <c r="P12" s="20">
        <v>6.6</v>
      </c>
      <c r="Q12" s="5">
        <f t="shared" si="2"/>
        <v>6.1968750000000004</v>
      </c>
      <c r="R12" s="9"/>
      <c r="S12" s="20">
        <v>5.8</v>
      </c>
      <c r="T12" s="20">
        <v>4.5999999999999996</v>
      </c>
      <c r="U12" s="34">
        <f t="shared" si="3"/>
        <v>5.4399999999999995</v>
      </c>
      <c r="V12" s="35">
        <v>4.9000000000000004</v>
      </c>
      <c r="W12" s="20">
        <v>5.7</v>
      </c>
      <c r="X12" s="6">
        <f t="shared" si="4"/>
        <v>5.37</v>
      </c>
      <c r="Y12" s="6">
        <f t="shared" si="5"/>
        <v>5.7834374999999998</v>
      </c>
      <c r="Z12" s="22"/>
      <c r="AA12" s="20">
        <v>5.0999999999999996</v>
      </c>
      <c r="AB12" s="20">
        <v>6.8</v>
      </c>
      <c r="AC12" s="20">
        <v>5.8</v>
      </c>
      <c r="AD12" s="20">
        <v>5.4</v>
      </c>
      <c r="AE12" s="20">
        <v>6.5</v>
      </c>
      <c r="AF12" s="20">
        <v>6.3</v>
      </c>
      <c r="AG12" s="20">
        <v>7</v>
      </c>
      <c r="AH12" s="20">
        <v>6.2</v>
      </c>
      <c r="AI12" s="4">
        <f t="shared" si="6"/>
        <v>49.1</v>
      </c>
      <c r="AJ12" s="13">
        <f t="shared" si="7"/>
        <v>6.1375000000000002</v>
      </c>
      <c r="AK12" s="20">
        <v>6.5</v>
      </c>
      <c r="AL12" s="5">
        <f t="shared" si="8"/>
        <v>6.2281250000000004</v>
      </c>
      <c r="AM12" s="9"/>
      <c r="AN12" s="20">
        <v>5.12</v>
      </c>
      <c r="AO12" s="20">
        <v>3</v>
      </c>
      <c r="AP12" s="34">
        <f t="shared" si="9"/>
        <v>4.484</v>
      </c>
      <c r="AQ12" s="35">
        <v>5.4</v>
      </c>
      <c r="AR12" s="20">
        <v>6</v>
      </c>
      <c r="AS12" s="6">
        <f t="shared" si="10"/>
        <v>5.0920000000000005</v>
      </c>
      <c r="AT12" s="6">
        <f t="shared" si="11"/>
        <v>5.6600625000000004</v>
      </c>
      <c r="AU12" s="22"/>
      <c r="AV12" s="20">
        <v>5.6</v>
      </c>
      <c r="AW12" s="20">
        <v>6</v>
      </c>
      <c r="AX12" s="20">
        <v>5.7</v>
      </c>
      <c r="AY12" s="20">
        <v>5.8</v>
      </c>
      <c r="AZ12" s="20">
        <v>5.6</v>
      </c>
      <c r="BA12" s="20">
        <v>6</v>
      </c>
      <c r="BB12" s="20">
        <v>6.2</v>
      </c>
      <c r="BC12" s="20">
        <v>6.4</v>
      </c>
      <c r="BD12" s="4">
        <f t="shared" si="12"/>
        <v>47.300000000000004</v>
      </c>
      <c r="BE12" s="13">
        <f t="shared" si="13"/>
        <v>5.9125000000000005</v>
      </c>
      <c r="BF12" s="20">
        <v>6</v>
      </c>
      <c r="BG12" s="5">
        <f t="shared" si="14"/>
        <v>5.9343750000000002</v>
      </c>
      <c r="BH12" s="9"/>
      <c r="BI12" s="20">
        <v>6</v>
      </c>
      <c r="BJ12" s="20">
        <v>2.9</v>
      </c>
      <c r="BK12" s="34">
        <f t="shared" si="15"/>
        <v>5.0699999999999994</v>
      </c>
      <c r="BL12" s="35">
        <v>5.3</v>
      </c>
      <c r="BM12" s="20">
        <v>6</v>
      </c>
      <c r="BN12" s="6">
        <f t="shared" si="16"/>
        <v>5.3599999999999994</v>
      </c>
      <c r="BO12" s="6">
        <f t="shared" si="17"/>
        <v>5.6471874999999994</v>
      </c>
      <c r="BP12" s="22"/>
      <c r="BQ12" s="6">
        <f t="shared" si="18"/>
        <v>5.7834374999999998</v>
      </c>
      <c r="BR12" s="6">
        <f t="shared" si="19"/>
        <v>5.6600625000000004</v>
      </c>
      <c r="BS12" s="6">
        <f t="shared" si="20"/>
        <v>5.6471874999999994</v>
      </c>
      <c r="BT12" s="6">
        <f t="shared" si="21"/>
        <v>5.6968958333333335</v>
      </c>
      <c r="BU12">
        <f t="shared" si="22"/>
        <v>6</v>
      </c>
      <c r="BV12" s="22"/>
      <c r="BW12" s="22"/>
      <c r="BX12" s="20">
        <v>4</v>
      </c>
      <c r="BY12" s="20">
        <v>5.5</v>
      </c>
      <c r="BZ12" s="20">
        <v>6.5</v>
      </c>
      <c r="CA12" s="20">
        <v>6</v>
      </c>
      <c r="CB12" s="20">
        <v>6</v>
      </c>
      <c r="CC12" s="20">
        <v>6.5</v>
      </c>
      <c r="CD12" s="20">
        <v>7</v>
      </c>
      <c r="CE12" s="20">
        <v>5.5</v>
      </c>
      <c r="CF12" s="4">
        <f t="shared" si="23"/>
        <v>47</v>
      </c>
      <c r="CG12" s="13">
        <f t="shared" si="24"/>
        <v>5.875</v>
      </c>
      <c r="CH12" s="20">
        <v>5.6</v>
      </c>
      <c r="CI12" s="5">
        <f t="shared" si="25"/>
        <v>5.8062500000000004</v>
      </c>
      <c r="CJ12" s="9"/>
      <c r="CK12" s="20">
        <v>6.8</v>
      </c>
      <c r="CL12" s="20">
        <v>5.5</v>
      </c>
      <c r="CM12" s="34">
        <f t="shared" si="26"/>
        <v>6.41</v>
      </c>
      <c r="CN12" s="35">
        <v>6.5</v>
      </c>
      <c r="CO12" s="20">
        <v>5.6</v>
      </c>
      <c r="CP12" s="6">
        <f t="shared" si="27"/>
        <v>6.23</v>
      </c>
      <c r="CQ12" s="6">
        <f t="shared" si="28"/>
        <v>6.0181250000000004</v>
      </c>
      <c r="CR12" s="22"/>
      <c r="CS12" s="20">
        <v>5</v>
      </c>
      <c r="CT12" s="20">
        <v>7.3</v>
      </c>
      <c r="CU12" s="20">
        <v>5.8</v>
      </c>
      <c r="CV12" s="20">
        <v>6.3</v>
      </c>
      <c r="CW12" s="20">
        <v>5.2</v>
      </c>
      <c r="CX12" s="20">
        <v>5.5</v>
      </c>
      <c r="CY12" s="20">
        <v>7.2</v>
      </c>
      <c r="CZ12" s="20">
        <v>5.5</v>
      </c>
      <c r="DA12" s="4">
        <f t="shared" si="29"/>
        <v>47.800000000000004</v>
      </c>
      <c r="DB12" s="13">
        <f t="shared" si="30"/>
        <v>5.9750000000000005</v>
      </c>
      <c r="DC12" s="20">
        <v>6.8</v>
      </c>
      <c r="DD12" s="5">
        <f t="shared" si="31"/>
        <v>6.1812500000000004</v>
      </c>
      <c r="DE12" s="9"/>
      <c r="DF12" s="20">
        <v>5.75</v>
      </c>
      <c r="DG12" s="20">
        <v>3.1</v>
      </c>
      <c r="DH12" s="34">
        <f t="shared" si="32"/>
        <v>4.9549999999999992</v>
      </c>
      <c r="DI12" s="35">
        <v>6</v>
      </c>
      <c r="DJ12" s="20">
        <v>5.7</v>
      </c>
      <c r="DK12" s="6">
        <f t="shared" si="33"/>
        <v>5.4024999999999999</v>
      </c>
      <c r="DL12" s="6">
        <f t="shared" si="34"/>
        <v>5.7918750000000001</v>
      </c>
      <c r="DM12" s="22"/>
      <c r="DN12" s="20">
        <v>6.2</v>
      </c>
      <c r="DO12" s="20">
        <v>6.2</v>
      </c>
      <c r="DP12" s="20">
        <v>6.5</v>
      </c>
      <c r="DQ12" s="20">
        <v>6</v>
      </c>
      <c r="DR12" s="20">
        <v>6.4</v>
      </c>
      <c r="DS12" s="20">
        <v>5.9</v>
      </c>
      <c r="DT12" s="20">
        <v>7</v>
      </c>
      <c r="DU12" s="20">
        <v>7</v>
      </c>
      <c r="DV12" s="4">
        <f t="shared" si="35"/>
        <v>51.199999999999996</v>
      </c>
      <c r="DW12" s="13">
        <f t="shared" si="36"/>
        <v>6.3999999999999995</v>
      </c>
      <c r="DX12" s="20">
        <v>6</v>
      </c>
      <c r="DY12" s="5">
        <f t="shared" si="37"/>
        <v>6.3</v>
      </c>
      <c r="DZ12" s="9"/>
      <c r="EA12" s="20">
        <v>6.7</v>
      </c>
      <c r="EB12" s="20">
        <v>4.0999999999999996</v>
      </c>
      <c r="EC12" s="34">
        <f t="shared" si="38"/>
        <v>5.919999999999999</v>
      </c>
      <c r="ED12" s="35">
        <v>5.4</v>
      </c>
      <c r="EE12" s="20">
        <v>6</v>
      </c>
      <c r="EF12" s="6">
        <f t="shared" si="39"/>
        <v>5.81</v>
      </c>
      <c r="EG12" s="6">
        <f t="shared" si="40"/>
        <v>6.0549999999999997</v>
      </c>
      <c r="EH12" s="22"/>
      <c r="EI12" s="6">
        <f t="shared" si="41"/>
        <v>6.0181250000000004</v>
      </c>
      <c r="EJ12" s="6">
        <f t="shared" si="42"/>
        <v>5.7918750000000001</v>
      </c>
      <c r="EK12" s="6">
        <f t="shared" si="43"/>
        <v>6.0549999999999997</v>
      </c>
      <c r="EL12" s="6">
        <f t="shared" si="44"/>
        <v>5.955000000000001</v>
      </c>
      <c r="EM12">
        <f t="shared" si="45"/>
        <v>6</v>
      </c>
      <c r="EN12" s="22"/>
      <c r="EO12" s="22"/>
      <c r="EQ12" s="124">
        <f t="shared" si="46"/>
        <v>5.6968958333333335</v>
      </c>
      <c r="ER12" s="124">
        <f t="shared" si="47"/>
        <v>5.955000000000001</v>
      </c>
      <c r="ES12" s="124">
        <f t="shared" si="48"/>
        <v>5.8259479166666672</v>
      </c>
      <c r="ET12" s="81">
        <v>5</v>
      </c>
      <c r="EU12" s="4">
        <f t="shared" si="49"/>
        <v>6.041666666666667</v>
      </c>
    </row>
    <row r="13" spans="1:151" x14ac:dyDescent="0.2">
      <c r="A13" s="80">
        <v>146</v>
      </c>
      <c r="B13" s="81" t="s">
        <v>100</v>
      </c>
      <c r="C13" s="81" t="s">
        <v>226</v>
      </c>
      <c r="D13" s="81" t="s">
        <v>227</v>
      </c>
      <c r="E13" s="100" t="s">
        <v>228</v>
      </c>
      <c r="F13" s="20">
        <v>4.5</v>
      </c>
      <c r="G13" s="20">
        <v>5</v>
      </c>
      <c r="H13" s="20">
        <v>5.5</v>
      </c>
      <c r="I13" s="20">
        <v>5.5</v>
      </c>
      <c r="J13" s="20">
        <v>6</v>
      </c>
      <c r="K13" s="20">
        <v>4.8</v>
      </c>
      <c r="L13" s="20">
        <v>5</v>
      </c>
      <c r="M13" s="20">
        <v>5.5</v>
      </c>
      <c r="N13" s="4">
        <f t="shared" si="0"/>
        <v>41.8</v>
      </c>
      <c r="O13" s="13">
        <f t="shared" si="1"/>
        <v>5.2249999999999996</v>
      </c>
      <c r="P13" s="20">
        <v>7.1</v>
      </c>
      <c r="Q13" s="5">
        <f t="shared" si="2"/>
        <v>5.6937499999999996</v>
      </c>
      <c r="R13" s="9"/>
      <c r="S13" s="20">
        <v>7.2</v>
      </c>
      <c r="T13" s="20">
        <v>4.5999999999999996</v>
      </c>
      <c r="U13" s="34">
        <f t="shared" si="3"/>
        <v>6.42</v>
      </c>
      <c r="V13" s="35">
        <v>5.2</v>
      </c>
      <c r="W13" s="20">
        <v>6.9</v>
      </c>
      <c r="X13" s="6">
        <f t="shared" si="4"/>
        <v>6.2349999999999994</v>
      </c>
      <c r="Y13" s="6">
        <f t="shared" si="5"/>
        <v>5.9643749999999995</v>
      </c>
      <c r="Z13" s="22"/>
      <c r="AA13" s="20">
        <v>4.9000000000000004</v>
      </c>
      <c r="AB13" s="20">
        <v>7</v>
      </c>
      <c r="AC13" s="20">
        <v>5.5</v>
      </c>
      <c r="AD13" s="20">
        <v>5.3</v>
      </c>
      <c r="AE13" s="20">
        <v>5.5</v>
      </c>
      <c r="AF13" s="20">
        <v>5.4</v>
      </c>
      <c r="AG13" s="20">
        <v>6.2</v>
      </c>
      <c r="AH13" s="20">
        <v>5.8</v>
      </c>
      <c r="AI13" s="4">
        <f t="shared" si="6"/>
        <v>45.6</v>
      </c>
      <c r="AJ13" s="13">
        <f t="shared" si="7"/>
        <v>5.7</v>
      </c>
      <c r="AK13" s="20">
        <v>6.2</v>
      </c>
      <c r="AL13" s="5">
        <f t="shared" si="8"/>
        <v>5.8250000000000002</v>
      </c>
      <c r="AM13" s="9"/>
      <c r="AN13" s="20">
        <v>6.6</v>
      </c>
      <c r="AO13" s="20">
        <v>0.8</v>
      </c>
      <c r="AP13" s="34">
        <f t="shared" si="9"/>
        <v>4.8599999999999994</v>
      </c>
      <c r="AQ13" s="35">
        <v>5.4</v>
      </c>
      <c r="AR13" s="20">
        <v>6</v>
      </c>
      <c r="AS13" s="6">
        <f t="shared" si="10"/>
        <v>5.2799999999999994</v>
      </c>
      <c r="AT13" s="6">
        <f t="shared" si="11"/>
        <v>5.5525000000000002</v>
      </c>
      <c r="AU13" s="22"/>
      <c r="AV13" s="20">
        <v>5.4</v>
      </c>
      <c r="AW13" s="20">
        <v>5.6</v>
      </c>
      <c r="AX13" s="20">
        <v>5.4</v>
      </c>
      <c r="AY13" s="20">
        <v>4.9000000000000004</v>
      </c>
      <c r="AZ13" s="20">
        <v>5.6</v>
      </c>
      <c r="BA13" s="20">
        <v>5.4</v>
      </c>
      <c r="BB13" s="20">
        <v>5.8</v>
      </c>
      <c r="BC13" s="20">
        <v>5.6</v>
      </c>
      <c r="BD13" s="4">
        <f t="shared" si="12"/>
        <v>43.699999999999996</v>
      </c>
      <c r="BE13" s="13">
        <f t="shared" si="13"/>
        <v>5.4624999999999995</v>
      </c>
      <c r="BF13" s="20">
        <v>5.5</v>
      </c>
      <c r="BG13" s="5">
        <f t="shared" si="14"/>
        <v>5.4718749999999998</v>
      </c>
      <c r="BH13" s="9"/>
      <c r="BI13" s="20">
        <v>6.4</v>
      </c>
      <c r="BJ13" s="20">
        <v>1.6</v>
      </c>
      <c r="BK13" s="34">
        <f t="shared" si="15"/>
        <v>4.9599999999999991</v>
      </c>
      <c r="BL13" s="35">
        <v>4.2</v>
      </c>
      <c r="BM13" s="20">
        <v>5.5</v>
      </c>
      <c r="BN13" s="6">
        <f t="shared" si="16"/>
        <v>4.9049999999999994</v>
      </c>
      <c r="BO13" s="6">
        <f t="shared" si="17"/>
        <v>5.1884374999999991</v>
      </c>
      <c r="BP13" s="22"/>
      <c r="BQ13" s="6">
        <f t="shared" si="18"/>
        <v>5.9643749999999995</v>
      </c>
      <c r="BR13" s="6">
        <f t="shared" si="19"/>
        <v>5.5525000000000002</v>
      </c>
      <c r="BS13" s="6">
        <f t="shared" si="20"/>
        <v>5.1884374999999991</v>
      </c>
      <c r="BT13" s="6">
        <f t="shared" si="21"/>
        <v>5.568437499999999</v>
      </c>
      <c r="BU13">
        <f t="shared" si="22"/>
        <v>7</v>
      </c>
      <c r="BV13" s="22"/>
      <c r="BW13" s="22"/>
      <c r="BX13" s="20">
        <v>5.5</v>
      </c>
      <c r="BY13" s="20">
        <v>6</v>
      </c>
      <c r="BZ13" s="20">
        <v>5.5</v>
      </c>
      <c r="CA13" s="20">
        <v>5</v>
      </c>
      <c r="CB13" s="20">
        <v>5</v>
      </c>
      <c r="CC13" s="20">
        <v>4.8</v>
      </c>
      <c r="CD13" s="20">
        <v>7</v>
      </c>
      <c r="CE13" s="20">
        <v>5.2</v>
      </c>
      <c r="CF13" s="4">
        <f t="shared" si="23"/>
        <v>44</v>
      </c>
      <c r="CG13" s="13">
        <f t="shared" si="24"/>
        <v>5.5</v>
      </c>
      <c r="CH13" s="20">
        <v>6</v>
      </c>
      <c r="CI13" s="5">
        <f t="shared" si="25"/>
        <v>5.625</v>
      </c>
      <c r="CJ13" s="9"/>
      <c r="CK13" s="20">
        <v>6.9</v>
      </c>
      <c r="CL13" s="20">
        <v>6.8</v>
      </c>
      <c r="CM13" s="34">
        <f t="shared" si="26"/>
        <v>6.87</v>
      </c>
      <c r="CN13" s="35">
        <v>5.6</v>
      </c>
      <c r="CO13" s="20">
        <v>6</v>
      </c>
      <c r="CP13" s="6">
        <f t="shared" si="27"/>
        <v>6.335</v>
      </c>
      <c r="CQ13" s="6">
        <f t="shared" si="28"/>
        <v>5.98</v>
      </c>
      <c r="CR13" s="22"/>
      <c r="CS13" s="20">
        <v>4.8</v>
      </c>
      <c r="CT13" s="20">
        <v>6.4</v>
      </c>
      <c r="CU13" s="20">
        <v>5.0999999999999996</v>
      </c>
      <c r="CV13" s="20">
        <v>5.3</v>
      </c>
      <c r="CW13" s="20">
        <v>5</v>
      </c>
      <c r="CX13" s="20">
        <v>5.2</v>
      </c>
      <c r="CY13" s="20">
        <v>6.6</v>
      </c>
      <c r="CZ13" s="20">
        <v>5.8</v>
      </c>
      <c r="DA13" s="4">
        <f t="shared" si="29"/>
        <v>44.199999999999996</v>
      </c>
      <c r="DB13" s="13">
        <f t="shared" si="30"/>
        <v>5.5249999999999995</v>
      </c>
      <c r="DC13" s="20">
        <v>6.2</v>
      </c>
      <c r="DD13" s="5">
        <f t="shared" si="31"/>
        <v>5.6937499999999996</v>
      </c>
      <c r="DE13" s="9"/>
      <c r="DF13" s="20">
        <v>6.54</v>
      </c>
      <c r="DG13" s="20">
        <v>0.4</v>
      </c>
      <c r="DH13" s="34">
        <f t="shared" si="32"/>
        <v>4.6979999999999995</v>
      </c>
      <c r="DI13" s="35">
        <v>5.9</v>
      </c>
      <c r="DJ13" s="20">
        <v>6</v>
      </c>
      <c r="DK13" s="6">
        <f t="shared" si="33"/>
        <v>5.3239999999999998</v>
      </c>
      <c r="DL13" s="6">
        <f t="shared" si="34"/>
        <v>5.5088749999999997</v>
      </c>
      <c r="DM13" s="22"/>
      <c r="DN13" s="20">
        <v>5.2</v>
      </c>
      <c r="DO13" s="20">
        <v>5.7</v>
      </c>
      <c r="DP13" s="20">
        <v>6</v>
      </c>
      <c r="DQ13" s="20">
        <v>5.8</v>
      </c>
      <c r="DR13" s="20">
        <v>4.3</v>
      </c>
      <c r="DS13" s="20">
        <v>5.4</v>
      </c>
      <c r="DT13" s="20">
        <v>6.8</v>
      </c>
      <c r="DU13" s="20">
        <v>6.5</v>
      </c>
      <c r="DV13" s="4">
        <f t="shared" si="35"/>
        <v>45.699999999999996</v>
      </c>
      <c r="DW13" s="13">
        <f t="shared" si="36"/>
        <v>5.7124999999999995</v>
      </c>
      <c r="DX13" s="20">
        <v>6</v>
      </c>
      <c r="DY13" s="5">
        <f t="shared" si="37"/>
        <v>5.7843749999999998</v>
      </c>
      <c r="DZ13" s="9"/>
      <c r="EA13" s="20">
        <v>6.8</v>
      </c>
      <c r="EB13" s="20">
        <v>1.2</v>
      </c>
      <c r="EC13" s="34">
        <f t="shared" si="38"/>
        <v>5.12</v>
      </c>
      <c r="ED13" s="35">
        <v>5.3</v>
      </c>
      <c r="EE13" s="20">
        <v>6</v>
      </c>
      <c r="EF13" s="6">
        <f t="shared" si="39"/>
        <v>5.3849999999999998</v>
      </c>
      <c r="EG13" s="6">
        <f t="shared" si="40"/>
        <v>5.5846874999999994</v>
      </c>
      <c r="EH13" s="22"/>
      <c r="EI13" s="6">
        <f t="shared" si="41"/>
        <v>5.98</v>
      </c>
      <c r="EJ13" s="6">
        <f t="shared" si="42"/>
        <v>5.5088749999999997</v>
      </c>
      <c r="EK13" s="6">
        <f t="shared" si="43"/>
        <v>5.5846874999999994</v>
      </c>
      <c r="EL13" s="6">
        <f t="shared" si="44"/>
        <v>5.6911875000000007</v>
      </c>
      <c r="EM13">
        <f t="shared" si="45"/>
        <v>7</v>
      </c>
      <c r="EN13" s="22"/>
      <c r="EO13" s="22"/>
      <c r="EQ13" s="124">
        <f t="shared" si="46"/>
        <v>5.568437499999999</v>
      </c>
      <c r="ER13" s="124">
        <f t="shared" si="47"/>
        <v>5.6911875000000007</v>
      </c>
      <c r="ES13" s="124">
        <f t="shared" si="48"/>
        <v>5.6298124999999999</v>
      </c>
      <c r="ET13" s="81">
        <v>6</v>
      </c>
      <c r="EU13" s="4">
        <f t="shared" si="49"/>
        <v>6.1166666666666671</v>
      </c>
    </row>
  </sheetData>
  <sortState ref="A7:EU13">
    <sortCondition descending="1" ref="ES7:ES13"/>
  </sortState>
  <mergeCells count="22">
    <mergeCell ref="H1:M1"/>
    <mergeCell ref="F4:Q4"/>
    <mergeCell ref="BI4:BN4"/>
    <mergeCell ref="AC1:AJ1"/>
    <mergeCell ref="AA4:AL4"/>
    <mergeCell ref="AN4:AS4"/>
    <mergeCell ref="AX1:BE1"/>
    <mergeCell ref="AV4:BG4"/>
    <mergeCell ref="S4:X4"/>
    <mergeCell ref="BZ1:CE1"/>
    <mergeCell ref="CU1:DB1"/>
    <mergeCell ref="BQ4:BS4"/>
    <mergeCell ref="BX4:CI4"/>
    <mergeCell ref="CK4:CP4"/>
    <mergeCell ref="CS4:DD4"/>
    <mergeCell ref="DF4:DK4"/>
    <mergeCell ref="EQ4:ER4"/>
    <mergeCell ref="EQ3:ET3"/>
    <mergeCell ref="DP1:DW1"/>
    <mergeCell ref="DN4:DY4"/>
    <mergeCell ref="EA4:EF4"/>
    <mergeCell ref="EI4:EK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3" customWidth="1"/>
    <col min="3" max="3" width="24.28515625" customWidth="1"/>
    <col min="4" max="4" width="15.140625" customWidth="1"/>
    <col min="5" max="5" width="23.14062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5" x14ac:dyDescent="0.2">
      <c r="A1" t="s">
        <v>88</v>
      </c>
      <c r="D1" t="s">
        <v>15</v>
      </c>
      <c r="E1" t="s">
        <v>288</v>
      </c>
      <c r="F1" s="3" t="s">
        <v>15</v>
      </c>
      <c r="G1" s="3"/>
      <c r="H1" s="147" t="str">
        <f>E1</f>
        <v>Chris Wicks</v>
      </c>
      <c r="I1" s="147"/>
      <c r="J1" s="147"/>
      <c r="K1" s="147"/>
      <c r="L1" s="147"/>
      <c r="M1" s="3"/>
      <c r="N1" s="3"/>
      <c r="Q1" s="9"/>
      <c r="W1" s="22"/>
      <c r="X1" t="s">
        <v>16</v>
      </c>
      <c r="Z1" s="147" t="str">
        <f>E2</f>
        <v>Tristyn Lowe</v>
      </c>
      <c r="AA1" s="147"/>
      <c r="AB1" s="147"/>
      <c r="AC1" s="147"/>
      <c r="AD1" s="147"/>
      <c r="AE1" s="147"/>
      <c r="AF1" s="147"/>
      <c r="AI1" s="9"/>
      <c r="AO1" s="22"/>
      <c r="AP1" t="s">
        <v>17</v>
      </c>
      <c r="AR1" s="147" t="str">
        <f>E3</f>
        <v>Darryn Fedrick</v>
      </c>
      <c r="AS1" s="147"/>
      <c r="AT1" s="147"/>
      <c r="AU1" s="147"/>
      <c r="AV1" s="147"/>
      <c r="AW1" s="147"/>
      <c r="AX1" s="147"/>
      <c r="BA1" s="9"/>
      <c r="BG1" s="22"/>
      <c r="BL1" s="7">
        <f ca="1">NOW()</f>
        <v>42241.355208796296</v>
      </c>
    </row>
    <row r="2" spans="1:65" x14ac:dyDescent="0.2">
      <c r="A2" s="1" t="s">
        <v>89</v>
      </c>
      <c r="D2" t="s">
        <v>16</v>
      </c>
      <c r="E2" t="s">
        <v>287</v>
      </c>
      <c r="Q2" s="9"/>
      <c r="W2" s="22"/>
      <c r="AI2" s="9"/>
      <c r="AO2" s="22"/>
      <c r="BA2" s="9"/>
      <c r="BG2" s="22"/>
      <c r="BL2" s="8">
        <f ca="1">NOW()</f>
        <v>42241.355208796296</v>
      </c>
    </row>
    <row r="3" spans="1:65" x14ac:dyDescent="0.2">
      <c r="A3" t="s">
        <v>55</v>
      </c>
      <c r="C3" t="s">
        <v>229</v>
      </c>
      <c r="D3" t="s">
        <v>17</v>
      </c>
      <c r="E3" t="s">
        <v>289</v>
      </c>
      <c r="Q3" s="9"/>
      <c r="W3" s="22"/>
      <c r="AI3" s="9"/>
      <c r="AO3" s="22"/>
      <c r="BA3" s="9"/>
      <c r="BG3" s="22"/>
    </row>
    <row r="4" spans="1:65" x14ac:dyDescent="0.2"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24"/>
      <c r="R4" s="146" t="s">
        <v>12</v>
      </c>
      <c r="S4" s="146"/>
      <c r="T4" s="146"/>
      <c r="U4" s="146"/>
      <c r="V4" s="2" t="s">
        <v>13</v>
      </c>
      <c r="W4" s="22"/>
      <c r="X4" s="146" t="s">
        <v>10</v>
      </c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24"/>
      <c r="AJ4" s="146" t="s">
        <v>12</v>
      </c>
      <c r="AK4" s="146"/>
      <c r="AL4" s="146"/>
      <c r="AM4" s="146"/>
      <c r="AN4" s="2" t="s">
        <v>13</v>
      </c>
      <c r="AO4" s="22"/>
      <c r="AP4" s="146" t="s">
        <v>10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24"/>
      <c r="BB4" s="146" t="s">
        <v>12</v>
      </c>
      <c r="BC4" s="146"/>
      <c r="BD4" s="146"/>
      <c r="BE4" s="146"/>
      <c r="BF4" s="2" t="s">
        <v>13</v>
      </c>
      <c r="BG4" s="22"/>
      <c r="BH4" s="146" t="s">
        <v>18</v>
      </c>
      <c r="BI4" s="146"/>
      <c r="BJ4" s="146"/>
      <c r="BK4" s="2" t="s">
        <v>22</v>
      </c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56</v>
      </c>
      <c r="L5" s="2" t="s">
        <v>85</v>
      </c>
      <c r="M5" s="2" t="s">
        <v>52</v>
      </c>
      <c r="N5" s="2" t="s">
        <v>53</v>
      </c>
      <c r="O5" s="2" t="s">
        <v>2</v>
      </c>
      <c r="P5" s="2" t="s">
        <v>9</v>
      </c>
      <c r="Q5" s="24"/>
      <c r="R5" s="33" t="s">
        <v>11</v>
      </c>
      <c r="S5" s="33" t="s">
        <v>49</v>
      </c>
      <c r="T5" s="2" t="s">
        <v>2</v>
      </c>
      <c r="U5" s="2" t="s">
        <v>9</v>
      </c>
      <c r="V5" s="2" t="s">
        <v>14</v>
      </c>
      <c r="W5" s="23"/>
      <c r="X5" s="2" t="s">
        <v>8</v>
      </c>
      <c r="Y5" s="2" t="s">
        <v>38</v>
      </c>
      <c r="Z5" s="2" t="s">
        <v>5</v>
      </c>
      <c r="AA5" s="2" t="s">
        <v>7</v>
      </c>
      <c r="AB5" s="2" t="s">
        <v>40</v>
      </c>
      <c r="AC5" s="2" t="s">
        <v>56</v>
      </c>
      <c r="AD5" s="2" t="s">
        <v>85</v>
      </c>
      <c r="AE5" s="2" t="s">
        <v>52</v>
      </c>
      <c r="AF5" s="2" t="s">
        <v>53</v>
      </c>
      <c r="AG5" s="2" t="s">
        <v>2</v>
      </c>
      <c r="AH5" s="2" t="s">
        <v>9</v>
      </c>
      <c r="AI5" s="24"/>
      <c r="AJ5" s="33" t="s">
        <v>11</v>
      </c>
      <c r="AK5" s="33" t="s">
        <v>49</v>
      </c>
      <c r="AL5" s="33" t="s">
        <v>2</v>
      </c>
      <c r="AM5" s="33" t="s">
        <v>9</v>
      </c>
      <c r="AN5" s="2" t="s">
        <v>14</v>
      </c>
      <c r="AO5" s="23"/>
      <c r="AP5" s="2" t="s">
        <v>8</v>
      </c>
      <c r="AQ5" s="2" t="s">
        <v>38</v>
      </c>
      <c r="AR5" s="2" t="s">
        <v>5</v>
      </c>
      <c r="AS5" s="2" t="s">
        <v>7</v>
      </c>
      <c r="AT5" s="2" t="s">
        <v>40</v>
      </c>
      <c r="AU5" s="2" t="s">
        <v>56</v>
      </c>
      <c r="AV5" s="2" t="s">
        <v>85</v>
      </c>
      <c r="AW5" s="2" t="s">
        <v>52</v>
      </c>
      <c r="AX5" s="2" t="s">
        <v>53</v>
      </c>
      <c r="AY5" s="2" t="s">
        <v>2</v>
      </c>
      <c r="AZ5" s="2" t="s">
        <v>9</v>
      </c>
      <c r="BA5" s="24"/>
      <c r="BB5" s="33" t="s">
        <v>11</v>
      </c>
      <c r="BC5" s="33" t="s">
        <v>49</v>
      </c>
      <c r="BD5" s="33" t="s">
        <v>2</v>
      </c>
      <c r="BE5" s="33" t="s">
        <v>9</v>
      </c>
      <c r="BF5" s="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9</v>
      </c>
      <c r="BL5" s="2" t="s">
        <v>74</v>
      </c>
      <c r="BM5" s="119" t="s">
        <v>2</v>
      </c>
    </row>
    <row r="6" spans="1:65" x14ac:dyDescent="0.2">
      <c r="Q6" s="9"/>
      <c r="W6" s="22"/>
      <c r="AI6" s="9"/>
      <c r="AO6" s="22"/>
      <c r="BA6" s="9"/>
      <c r="BG6" s="22"/>
    </row>
    <row r="7" spans="1:65" ht="14.25" x14ac:dyDescent="0.2">
      <c r="A7" s="84">
        <v>88</v>
      </c>
      <c r="B7" s="81" t="s">
        <v>181</v>
      </c>
      <c r="C7" s="81" t="s">
        <v>206</v>
      </c>
      <c r="D7" s="83" t="s">
        <v>230</v>
      </c>
      <c r="E7" s="81" t="s">
        <v>231</v>
      </c>
      <c r="F7" s="20">
        <v>6.5</v>
      </c>
      <c r="G7" s="20">
        <v>6</v>
      </c>
      <c r="H7" s="20">
        <v>5.8</v>
      </c>
      <c r="I7" s="20">
        <v>7.2</v>
      </c>
      <c r="J7" s="20">
        <v>7</v>
      </c>
      <c r="K7" s="20">
        <v>7</v>
      </c>
      <c r="L7" s="20">
        <v>5</v>
      </c>
      <c r="M7" s="4">
        <f t="shared" ref="M7:M20" si="0">SUM(F7:L7)</f>
        <v>44.5</v>
      </c>
      <c r="N7" s="13">
        <f t="shared" ref="N7:N20" si="1">M7/7</f>
        <v>6.3571428571428568</v>
      </c>
      <c r="O7" s="20">
        <v>6.2</v>
      </c>
      <c r="P7" s="5">
        <f t="shared" ref="P7:P20" si="2">(N7*0.75)+(O7*0.25)</f>
        <v>6.3178571428571422</v>
      </c>
      <c r="Q7" s="9"/>
      <c r="R7" s="20">
        <v>7.9</v>
      </c>
      <c r="S7" s="20">
        <v>7.4</v>
      </c>
      <c r="T7" s="20">
        <v>6.2</v>
      </c>
      <c r="U7" s="6">
        <f t="shared" ref="U7:U20" si="3">(R7*0.5)+(S7*0.25)+(T7*0.25)</f>
        <v>7.3500000000000005</v>
      </c>
      <c r="V7" s="6">
        <f t="shared" ref="V7:V20" si="4">(P7+U7)/2</f>
        <v>6.8339285714285714</v>
      </c>
      <c r="W7" s="22"/>
      <c r="X7" s="20">
        <v>5.5</v>
      </c>
      <c r="Y7" s="20">
        <v>7.5</v>
      </c>
      <c r="Z7" s="20">
        <v>7</v>
      </c>
      <c r="AA7" s="20">
        <v>8</v>
      </c>
      <c r="AB7" s="20">
        <v>6</v>
      </c>
      <c r="AC7" s="20">
        <v>7</v>
      </c>
      <c r="AD7" s="20">
        <v>7</v>
      </c>
      <c r="AE7" s="4">
        <f t="shared" ref="AE7:AE20" si="5">SUM(X7:AD7)</f>
        <v>48</v>
      </c>
      <c r="AF7" s="13">
        <f t="shared" ref="AF7:AF20" si="6">AE7/7</f>
        <v>6.8571428571428568</v>
      </c>
      <c r="AG7" s="20">
        <v>6.4</v>
      </c>
      <c r="AH7" s="5">
        <f t="shared" ref="AH7:AH20" si="7">(AF7*0.75)+(AG7*0.25)</f>
        <v>6.742857142857142</v>
      </c>
      <c r="AI7" s="9"/>
      <c r="AJ7" s="20">
        <v>7.53</v>
      </c>
      <c r="AK7" s="20">
        <v>6.3</v>
      </c>
      <c r="AL7" s="20">
        <v>6.4</v>
      </c>
      <c r="AM7" s="6">
        <f t="shared" ref="AM7:AM20" si="8">(AJ7*0.5)+(AK7*0.25)+(AL7*0.25)</f>
        <v>6.9399999999999995</v>
      </c>
      <c r="AN7" s="6">
        <f t="shared" ref="AN7:AN20" si="9">(AH7+AM7)/2</f>
        <v>6.8414285714285707</v>
      </c>
      <c r="AO7" s="22"/>
      <c r="AP7" s="20">
        <v>5.8</v>
      </c>
      <c r="AQ7" s="20">
        <v>6</v>
      </c>
      <c r="AR7" s="20">
        <v>6.2</v>
      </c>
      <c r="AS7" s="20">
        <v>7.4</v>
      </c>
      <c r="AT7" s="20">
        <v>6.4</v>
      </c>
      <c r="AU7" s="20">
        <v>6</v>
      </c>
      <c r="AV7" s="20">
        <v>7.8</v>
      </c>
      <c r="AW7" s="4">
        <f t="shared" ref="AW7:AW20" si="10">SUM(AP7:AV7)</f>
        <v>45.599999999999994</v>
      </c>
      <c r="AX7" s="13">
        <f t="shared" ref="AX7:AX20" si="11">AW7/7</f>
        <v>6.5142857142857133</v>
      </c>
      <c r="AY7" s="20">
        <v>6</v>
      </c>
      <c r="AZ7" s="5">
        <f t="shared" ref="AZ7:AZ20" si="12">(AX7*0.75)+(AY7*0.25)</f>
        <v>6.3857142857142852</v>
      </c>
      <c r="BA7" s="9"/>
      <c r="BB7" s="20">
        <v>7.5</v>
      </c>
      <c r="BC7" s="20">
        <v>5.6</v>
      </c>
      <c r="BD7" s="20">
        <v>6</v>
      </c>
      <c r="BE7" s="6">
        <f t="shared" ref="BE7:BE20" si="13">(BB7*0.5)+(BC7*0.25)+(BD7*0.25)</f>
        <v>6.65</v>
      </c>
      <c r="BF7" s="6">
        <f t="shared" ref="BF7:BF20" si="14">(AZ7+BE7)/2</f>
        <v>6.5178571428571423</v>
      </c>
      <c r="BG7" s="22"/>
      <c r="BH7" s="124">
        <f t="shared" ref="BH7:BH20" si="15">V7</f>
        <v>6.8339285714285714</v>
      </c>
      <c r="BI7" s="124">
        <f t="shared" ref="BI7:BI20" si="16">AN7</f>
        <v>6.8414285714285707</v>
      </c>
      <c r="BJ7" s="124">
        <f t="shared" ref="BJ7:BJ20" si="17">BF7</f>
        <v>6.5178571428571423</v>
      </c>
      <c r="BK7" s="124">
        <f t="shared" ref="BK7:BK20" si="18">AVERAGE(BH7:BJ7)</f>
        <v>6.7310714285714282</v>
      </c>
      <c r="BL7" s="91">
        <v>1</v>
      </c>
      <c r="BM7" s="6">
        <f t="shared" ref="BM7:BM20" si="19">(SUM(O7,T7,AG7,AL7,AY7,BD7))/6</f>
        <v>6.2</v>
      </c>
    </row>
    <row r="8" spans="1:65" ht="14.25" x14ac:dyDescent="0.2">
      <c r="A8" s="84">
        <v>91</v>
      </c>
      <c r="B8" s="83" t="s">
        <v>298</v>
      </c>
      <c r="C8" s="81" t="s">
        <v>208</v>
      </c>
      <c r="D8" s="83" t="s">
        <v>230</v>
      </c>
      <c r="E8" s="81" t="s">
        <v>231</v>
      </c>
      <c r="F8" s="20">
        <v>5.3</v>
      </c>
      <c r="G8" s="20">
        <v>6.5</v>
      </c>
      <c r="H8" s="20">
        <v>5</v>
      </c>
      <c r="I8" s="20">
        <v>5.5</v>
      </c>
      <c r="J8" s="20">
        <v>4.5</v>
      </c>
      <c r="K8" s="20">
        <v>6.5</v>
      </c>
      <c r="L8" s="20">
        <v>6.8</v>
      </c>
      <c r="M8" s="4">
        <f t="shared" si="0"/>
        <v>40.099999999999994</v>
      </c>
      <c r="N8" s="13">
        <f t="shared" si="1"/>
        <v>5.7285714285714278</v>
      </c>
      <c r="O8" s="20">
        <v>6.4</v>
      </c>
      <c r="P8" s="5">
        <f t="shared" si="2"/>
        <v>5.8964285714285705</v>
      </c>
      <c r="Q8" s="9"/>
      <c r="R8" s="20">
        <v>8.5</v>
      </c>
      <c r="S8" s="20">
        <v>7</v>
      </c>
      <c r="T8" s="20">
        <v>6.4</v>
      </c>
      <c r="U8" s="6">
        <f t="shared" si="3"/>
        <v>7.6</v>
      </c>
      <c r="V8" s="6">
        <f t="shared" si="4"/>
        <v>6.7482142857142851</v>
      </c>
      <c r="W8" s="22"/>
      <c r="X8" s="20">
        <v>5.5</v>
      </c>
      <c r="Y8" s="20">
        <v>7.5</v>
      </c>
      <c r="Z8" s="20">
        <v>6</v>
      </c>
      <c r="AA8" s="20">
        <v>6.8</v>
      </c>
      <c r="AB8" s="20">
        <v>6.5</v>
      </c>
      <c r="AC8" s="20">
        <v>7</v>
      </c>
      <c r="AD8" s="20">
        <v>7.5</v>
      </c>
      <c r="AE8" s="4">
        <f t="shared" si="5"/>
        <v>46.8</v>
      </c>
      <c r="AF8" s="13">
        <f t="shared" si="6"/>
        <v>6.6857142857142851</v>
      </c>
      <c r="AG8" s="20">
        <v>7</v>
      </c>
      <c r="AH8" s="5">
        <f t="shared" si="7"/>
        <v>6.7642857142857142</v>
      </c>
      <c r="AI8" s="9"/>
      <c r="AJ8" s="20">
        <v>7.33</v>
      </c>
      <c r="AK8" s="20">
        <v>6</v>
      </c>
      <c r="AL8" s="20">
        <v>6.9</v>
      </c>
      <c r="AM8" s="6">
        <f t="shared" si="8"/>
        <v>6.8900000000000006</v>
      </c>
      <c r="AN8" s="6">
        <f t="shared" si="9"/>
        <v>6.8271428571428574</v>
      </c>
      <c r="AO8" s="22"/>
      <c r="AP8" s="20">
        <v>6</v>
      </c>
      <c r="AQ8" s="20">
        <v>6</v>
      </c>
      <c r="AR8" s="20">
        <v>6</v>
      </c>
      <c r="AS8" s="20">
        <v>7</v>
      </c>
      <c r="AT8" s="20">
        <v>6.8</v>
      </c>
      <c r="AU8" s="20">
        <v>6</v>
      </c>
      <c r="AV8" s="20">
        <v>6.8</v>
      </c>
      <c r="AW8" s="4">
        <f t="shared" si="10"/>
        <v>44.599999999999994</v>
      </c>
      <c r="AX8" s="13">
        <f t="shared" si="11"/>
        <v>6.371428571428571</v>
      </c>
      <c r="AY8" s="20">
        <v>6.2</v>
      </c>
      <c r="AZ8" s="5">
        <f t="shared" si="12"/>
        <v>6.3285714285714283</v>
      </c>
      <c r="BA8" s="9"/>
      <c r="BB8" s="20">
        <v>6.5</v>
      </c>
      <c r="BC8" s="20">
        <v>5.4</v>
      </c>
      <c r="BD8" s="20">
        <v>6.2</v>
      </c>
      <c r="BE8" s="6">
        <f t="shared" si="13"/>
        <v>6.1499999999999995</v>
      </c>
      <c r="BF8" s="6">
        <f t="shared" si="14"/>
        <v>6.2392857142857139</v>
      </c>
      <c r="BG8" s="22"/>
      <c r="BH8" s="124">
        <f t="shared" si="15"/>
        <v>6.7482142857142851</v>
      </c>
      <c r="BI8" s="124">
        <f t="shared" si="16"/>
        <v>6.8271428571428574</v>
      </c>
      <c r="BJ8" s="124">
        <f t="shared" si="17"/>
        <v>6.2392857142857139</v>
      </c>
      <c r="BK8" s="124">
        <f t="shared" si="18"/>
        <v>6.6048809523809524</v>
      </c>
      <c r="BL8" s="91">
        <v>2</v>
      </c>
      <c r="BM8" s="6">
        <f t="shared" si="19"/>
        <v>6.5166666666666684</v>
      </c>
    </row>
    <row r="9" spans="1:65" ht="14.25" x14ac:dyDescent="0.2">
      <c r="A9" s="84">
        <v>116</v>
      </c>
      <c r="B9" s="81" t="s">
        <v>119</v>
      </c>
      <c r="C9" s="81" t="s">
        <v>201</v>
      </c>
      <c r="D9" s="81" t="s">
        <v>211</v>
      </c>
      <c r="E9" s="81" t="s">
        <v>212</v>
      </c>
      <c r="F9" s="20">
        <v>6</v>
      </c>
      <c r="G9" s="20">
        <v>5.2</v>
      </c>
      <c r="H9" s="20">
        <v>5.8</v>
      </c>
      <c r="I9" s="20">
        <v>8</v>
      </c>
      <c r="J9" s="20">
        <v>4.2</v>
      </c>
      <c r="K9" s="20">
        <v>6.2</v>
      </c>
      <c r="L9" s="20">
        <v>6</v>
      </c>
      <c r="M9" s="4">
        <f t="shared" si="0"/>
        <v>41.4</v>
      </c>
      <c r="N9" s="13">
        <f t="shared" si="1"/>
        <v>5.9142857142857137</v>
      </c>
      <c r="O9" s="20">
        <v>7.4</v>
      </c>
      <c r="P9" s="5">
        <f t="shared" si="2"/>
        <v>6.2857142857142847</v>
      </c>
      <c r="Q9" s="9"/>
      <c r="R9" s="20">
        <v>7.2</v>
      </c>
      <c r="S9" s="20">
        <v>5.7</v>
      </c>
      <c r="T9" s="20">
        <v>7.4</v>
      </c>
      <c r="U9" s="6">
        <f t="shared" si="3"/>
        <v>6.875</v>
      </c>
      <c r="V9" s="6">
        <f t="shared" si="4"/>
        <v>6.5803571428571423</v>
      </c>
      <c r="W9" s="22"/>
      <c r="X9" s="20">
        <v>4.9000000000000004</v>
      </c>
      <c r="Y9" s="20">
        <v>7.5</v>
      </c>
      <c r="Z9" s="20">
        <v>6.8</v>
      </c>
      <c r="AA9" s="20">
        <v>8.5</v>
      </c>
      <c r="AB9" s="20">
        <v>5.3</v>
      </c>
      <c r="AC9" s="20">
        <v>6.9</v>
      </c>
      <c r="AD9" s="20">
        <v>5.9</v>
      </c>
      <c r="AE9" s="4">
        <f t="shared" si="5"/>
        <v>45.8</v>
      </c>
      <c r="AF9" s="13">
        <f t="shared" si="6"/>
        <v>6.5428571428571427</v>
      </c>
      <c r="AG9" s="20">
        <v>6.9</v>
      </c>
      <c r="AH9" s="5">
        <f t="shared" si="7"/>
        <v>6.6321428571428562</v>
      </c>
      <c r="AI9" s="9"/>
      <c r="AJ9" s="20">
        <v>7.27</v>
      </c>
      <c r="AK9" s="20">
        <v>5.5</v>
      </c>
      <c r="AL9" s="20">
        <v>7</v>
      </c>
      <c r="AM9" s="6">
        <f t="shared" si="8"/>
        <v>6.76</v>
      </c>
      <c r="AN9" s="6">
        <f t="shared" si="9"/>
        <v>6.696071428571428</v>
      </c>
      <c r="AO9" s="22"/>
      <c r="AP9" s="20">
        <v>5.8</v>
      </c>
      <c r="AQ9" s="20">
        <v>6.2</v>
      </c>
      <c r="AR9" s="20">
        <v>6</v>
      </c>
      <c r="AS9" s="20">
        <v>7.8</v>
      </c>
      <c r="AT9" s="20">
        <v>6.2</v>
      </c>
      <c r="AU9" s="20">
        <v>6</v>
      </c>
      <c r="AV9" s="20">
        <v>5.8</v>
      </c>
      <c r="AW9" s="4">
        <f t="shared" si="10"/>
        <v>43.8</v>
      </c>
      <c r="AX9" s="13">
        <f t="shared" si="11"/>
        <v>6.2571428571428571</v>
      </c>
      <c r="AY9" s="20">
        <v>6.5</v>
      </c>
      <c r="AZ9" s="5">
        <f t="shared" si="12"/>
        <v>6.3178571428571431</v>
      </c>
      <c r="BA9" s="9"/>
      <c r="BB9" s="20">
        <v>7</v>
      </c>
      <c r="BC9" s="20">
        <v>5.4</v>
      </c>
      <c r="BD9" s="20">
        <v>6.5</v>
      </c>
      <c r="BE9" s="6">
        <f t="shared" si="13"/>
        <v>6.4749999999999996</v>
      </c>
      <c r="BF9" s="6">
        <f t="shared" si="14"/>
        <v>6.3964285714285714</v>
      </c>
      <c r="BG9" s="22"/>
      <c r="BH9" s="124">
        <f t="shared" si="15"/>
        <v>6.5803571428571423</v>
      </c>
      <c r="BI9" s="124">
        <f t="shared" si="16"/>
        <v>6.696071428571428</v>
      </c>
      <c r="BJ9" s="124">
        <f t="shared" si="17"/>
        <v>6.3964285714285714</v>
      </c>
      <c r="BK9" s="124">
        <f t="shared" si="18"/>
        <v>6.5576190476190481</v>
      </c>
      <c r="BL9" s="91">
        <v>3</v>
      </c>
      <c r="BM9" s="6">
        <f t="shared" si="19"/>
        <v>6.95</v>
      </c>
    </row>
    <row r="10" spans="1:65" ht="14.25" x14ac:dyDescent="0.2">
      <c r="A10" s="85">
        <v>128</v>
      </c>
      <c r="B10" s="81" t="s">
        <v>113</v>
      </c>
      <c r="C10" s="81" t="s">
        <v>197</v>
      </c>
      <c r="D10" s="86" t="s">
        <v>110</v>
      </c>
      <c r="E10" s="83" t="s">
        <v>224</v>
      </c>
      <c r="F10" s="20">
        <v>4.7</v>
      </c>
      <c r="G10" s="20">
        <v>7.5</v>
      </c>
      <c r="H10" s="20">
        <v>6.5</v>
      </c>
      <c r="I10" s="20">
        <v>7.5</v>
      </c>
      <c r="J10" s="20">
        <v>6</v>
      </c>
      <c r="K10" s="20">
        <v>6.2</v>
      </c>
      <c r="L10" s="20">
        <v>6</v>
      </c>
      <c r="M10" s="4">
        <f t="shared" si="0"/>
        <v>44.400000000000006</v>
      </c>
      <c r="N10" s="13">
        <f t="shared" si="1"/>
        <v>6.3428571428571434</v>
      </c>
      <c r="O10" s="20">
        <v>6.6</v>
      </c>
      <c r="P10" s="5">
        <f t="shared" si="2"/>
        <v>6.4071428571428584</v>
      </c>
      <c r="Q10" s="9"/>
      <c r="R10" s="20">
        <v>5.8</v>
      </c>
      <c r="S10" s="20">
        <v>5.9</v>
      </c>
      <c r="T10" s="20">
        <v>6.6</v>
      </c>
      <c r="U10" s="6">
        <f t="shared" si="3"/>
        <v>6.0250000000000004</v>
      </c>
      <c r="V10" s="6">
        <f t="shared" si="4"/>
        <v>6.2160714285714294</v>
      </c>
      <c r="W10" s="22"/>
      <c r="X10" s="20">
        <v>4.2</v>
      </c>
      <c r="Y10" s="20">
        <v>8</v>
      </c>
      <c r="Z10" s="20">
        <v>5.8</v>
      </c>
      <c r="AA10" s="20">
        <v>9</v>
      </c>
      <c r="AB10" s="20">
        <v>6.7</v>
      </c>
      <c r="AC10" s="20">
        <v>6.8</v>
      </c>
      <c r="AD10" s="20">
        <v>5.8</v>
      </c>
      <c r="AE10" s="4">
        <f t="shared" si="5"/>
        <v>46.3</v>
      </c>
      <c r="AF10" s="13">
        <f t="shared" si="6"/>
        <v>6.6142857142857139</v>
      </c>
      <c r="AG10" s="20">
        <v>7</v>
      </c>
      <c r="AH10" s="5">
        <f t="shared" si="7"/>
        <v>6.7107142857142854</v>
      </c>
      <c r="AI10" s="9"/>
      <c r="AJ10" s="20">
        <v>6.7</v>
      </c>
      <c r="AK10" s="20">
        <v>5.6</v>
      </c>
      <c r="AL10" s="20">
        <v>6.8</v>
      </c>
      <c r="AM10" s="6">
        <f t="shared" si="8"/>
        <v>6.45</v>
      </c>
      <c r="AN10" s="6">
        <f t="shared" si="9"/>
        <v>6.5803571428571423</v>
      </c>
      <c r="AO10" s="22"/>
      <c r="AP10" s="20">
        <v>5.2</v>
      </c>
      <c r="AQ10" s="20">
        <v>6</v>
      </c>
      <c r="AR10" s="20">
        <v>6.2</v>
      </c>
      <c r="AS10" s="20">
        <v>7.4</v>
      </c>
      <c r="AT10" s="20">
        <v>6.8</v>
      </c>
      <c r="AU10" s="20">
        <v>6.2</v>
      </c>
      <c r="AV10" s="20">
        <v>6</v>
      </c>
      <c r="AW10" s="4">
        <f t="shared" si="10"/>
        <v>43.8</v>
      </c>
      <c r="AX10" s="13">
        <f t="shared" si="11"/>
        <v>6.2571428571428571</v>
      </c>
      <c r="AY10" s="20">
        <v>6</v>
      </c>
      <c r="AZ10" s="5">
        <f t="shared" si="12"/>
        <v>6.1928571428571431</v>
      </c>
      <c r="BA10" s="9"/>
      <c r="BB10" s="20">
        <v>7.7</v>
      </c>
      <c r="BC10" s="20">
        <v>5.5</v>
      </c>
      <c r="BD10" s="20">
        <v>6</v>
      </c>
      <c r="BE10" s="6">
        <f t="shared" si="13"/>
        <v>6.7249999999999996</v>
      </c>
      <c r="BF10" s="6">
        <f t="shared" si="14"/>
        <v>6.4589285714285714</v>
      </c>
      <c r="BG10" s="22"/>
      <c r="BH10" s="124">
        <f t="shared" si="15"/>
        <v>6.2160714285714294</v>
      </c>
      <c r="BI10" s="124">
        <f t="shared" si="16"/>
        <v>6.5803571428571423</v>
      </c>
      <c r="BJ10" s="124">
        <f t="shared" si="17"/>
        <v>6.4589285714285714</v>
      </c>
      <c r="BK10" s="124">
        <f t="shared" si="18"/>
        <v>6.418452380952381</v>
      </c>
      <c r="BL10" s="91">
        <v>4</v>
      </c>
      <c r="BM10" s="6">
        <f t="shared" si="19"/>
        <v>6.5</v>
      </c>
    </row>
    <row r="11" spans="1:65" ht="14.25" x14ac:dyDescent="0.2">
      <c r="A11" s="84">
        <v>99</v>
      </c>
      <c r="B11" s="81" t="s">
        <v>123</v>
      </c>
      <c r="C11" s="81" t="s">
        <v>204</v>
      </c>
      <c r="D11" s="81" t="s">
        <v>227</v>
      </c>
      <c r="E11" s="83" t="s">
        <v>223</v>
      </c>
      <c r="F11" s="20">
        <v>4.7</v>
      </c>
      <c r="G11" s="20">
        <v>7.2</v>
      </c>
      <c r="H11" s="20">
        <v>7</v>
      </c>
      <c r="I11" s="20">
        <v>6.5</v>
      </c>
      <c r="J11" s="20">
        <v>4.2</v>
      </c>
      <c r="K11" s="20">
        <v>4.8</v>
      </c>
      <c r="L11" s="20">
        <v>5</v>
      </c>
      <c r="M11" s="4">
        <f t="shared" si="0"/>
        <v>39.4</v>
      </c>
      <c r="N11" s="13">
        <f t="shared" si="1"/>
        <v>5.6285714285714281</v>
      </c>
      <c r="O11" s="20">
        <v>7</v>
      </c>
      <c r="P11" s="5">
        <f t="shared" si="2"/>
        <v>5.9714285714285715</v>
      </c>
      <c r="Q11" s="9"/>
      <c r="R11" s="20">
        <v>6.5</v>
      </c>
      <c r="S11" s="20">
        <v>5.3</v>
      </c>
      <c r="T11" s="20">
        <v>7</v>
      </c>
      <c r="U11" s="6">
        <f t="shared" si="3"/>
        <v>6.3250000000000002</v>
      </c>
      <c r="V11" s="6">
        <f t="shared" si="4"/>
        <v>6.1482142857142854</v>
      </c>
      <c r="W11" s="22"/>
      <c r="X11" s="20">
        <v>5</v>
      </c>
      <c r="Y11" s="20">
        <v>6.8</v>
      </c>
      <c r="Z11" s="20">
        <v>6.7</v>
      </c>
      <c r="AA11" s="20">
        <v>7.9</v>
      </c>
      <c r="AB11" s="20">
        <v>5</v>
      </c>
      <c r="AC11" s="20">
        <v>6.2</v>
      </c>
      <c r="AD11" s="20">
        <v>6</v>
      </c>
      <c r="AE11" s="4">
        <f t="shared" si="5"/>
        <v>43.6</v>
      </c>
      <c r="AF11" s="13">
        <f t="shared" si="6"/>
        <v>6.2285714285714286</v>
      </c>
      <c r="AG11" s="20">
        <v>7.3</v>
      </c>
      <c r="AH11" s="5">
        <f t="shared" si="7"/>
        <v>6.4964285714285719</v>
      </c>
      <c r="AI11" s="9"/>
      <c r="AJ11" s="20">
        <v>6.25</v>
      </c>
      <c r="AK11" s="20">
        <v>5.5</v>
      </c>
      <c r="AL11" s="20">
        <v>7.2</v>
      </c>
      <c r="AM11" s="6">
        <f t="shared" si="8"/>
        <v>6.3</v>
      </c>
      <c r="AN11" s="6">
        <f t="shared" si="9"/>
        <v>6.3982142857142854</v>
      </c>
      <c r="AO11" s="22"/>
      <c r="AP11" s="20">
        <v>5.4</v>
      </c>
      <c r="AQ11" s="20">
        <v>6</v>
      </c>
      <c r="AR11" s="20">
        <v>6</v>
      </c>
      <c r="AS11" s="20">
        <v>7</v>
      </c>
      <c r="AT11" s="20">
        <v>5.8</v>
      </c>
      <c r="AU11" s="20">
        <v>5.8</v>
      </c>
      <c r="AV11" s="20">
        <v>5.6</v>
      </c>
      <c r="AW11" s="4">
        <f t="shared" si="10"/>
        <v>41.6</v>
      </c>
      <c r="AX11" s="13">
        <f t="shared" si="11"/>
        <v>5.9428571428571431</v>
      </c>
      <c r="AY11" s="20">
        <v>6.5</v>
      </c>
      <c r="AZ11" s="5">
        <f t="shared" si="12"/>
        <v>6.0821428571428573</v>
      </c>
      <c r="BA11" s="9"/>
      <c r="BB11" s="20">
        <v>7.1</v>
      </c>
      <c r="BC11" s="20">
        <v>5</v>
      </c>
      <c r="BD11" s="20">
        <v>6.5</v>
      </c>
      <c r="BE11" s="6">
        <f t="shared" si="13"/>
        <v>6.4249999999999998</v>
      </c>
      <c r="BF11" s="6">
        <f t="shared" si="14"/>
        <v>6.2535714285714281</v>
      </c>
      <c r="BG11" s="22"/>
      <c r="BH11" s="124">
        <f t="shared" si="15"/>
        <v>6.1482142857142854</v>
      </c>
      <c r="BI11" s="124">
        <f t="shared" si="16"/>
        <v>6.3982142857142854</v>
      </c>
      <c r="BJ11" s="124">
        <f t="shared" si="17"/>
        <v>6.2535714285714281</v>
      </c>
      <c r="BK11" s="124">
        <f t="shared" si="18"/>
        <v>6.2666666666666657</v>
      </c>
      <c r="BL11" s="91">
        <v>5</v>
      </c>
      <c r="BM11" s="6">
        <f t="shared" si="19"/>
        <v>6.916666666666667</v>
      </c>
    </row>
    <row r="12" spans="1:65" ht="14.25" x14ac:dyDescent="0.2">
      <c r="A12" s="84">
        <v>95</v>
      </c>
      <c r="B12" s="83" t="s">
        <v>232</v>
      </c>
      <c r="C12" s="81" t="s">
        <v>208</v>
      </c>
      <c r="D12" s="83" t="s">
        <v>230</v>
      </c>
      <c r="E12" s="81" t="s">
        <v>231</v>
      </c>
      <c r="F12" s="20">
        <v>5.2</v>
      </c>
      <c r="G12" s="20">
        <v>7.5</v>
      </c>
      <c r="H12" s="20">
        <v>6</v>
      </c>
      <c r="I12" s="20">
        <v>5.5</v>
      </c>
      <c r="J12" s="20">
        <v>4.5</v>
      </c>
      <c r="K12" s="20">
        <v>5</v>
      </c>
      <c r="L12" s="20">
        <v>5</v>
      </c>
      <c r="M12" s="4">
        <f t="shared" si="0"/>
        <v>38.700000000000003</v>
      </c>
      <c r="N12" s="13">
        <f t="shared" si="1"/>
        <v>5.5285714285714294</v>
      </c>
      <c r="O12" s="20">
        <v>6.4</v>
      </c>
      <c r="P12" s="5">
        <f t="shared" si="2"/>
        <v>5.7464285714285719</v>
      </c>
      <c r="Q12" s="9"/>
      <c r="R12" s="20">
        <v>7.2</v>
      </c>
      <c r="S12" s="20">
        <v>6</v>
      </c>
      <c r="T12" s="20">
        <v>6.4</v>
      </c>
      <c r="U12" s="6">
        <f t="shared" si="3"/>
        <v>6.6999999999999993</v>
      </c>
      <c r="V12" s="6">
        <f t="shared" si="4"/>
        <v>6.2232142857142856</v>
      </c>
      <c r="W12" s="22"/>
      <c r="X12" s="20">
        <v>5</v>
      </c>
      <c r="Y12" s="20">
        <v>7.5</v>
      </c>
      <c r="Z12" s="20">
        <v>6</v>
      </c>
      <c r="AA12" s="20">
        <v>5.8</v>
      </c>
      <c r="AB12" s="20">
        <v>5.5</v>
      </c>
      <c r="AC12" s="20">
        <v>6.2</v>
      </c>
      <c r="AD12" s="20">
        <v>5.8</v>
      </c>
      <c r="AE12" s="4">
        <f t="shared" si="5"/>
        <v>41.8</v>
      </c>
      <c r="AF12" s="13">
        <f t="shared" si="6"/>
        <v>5.9714285714285706</v>
      </c>
      <c r="AG12" s="20">
        <v>7</v>
      </c>
      <c r="AH12" s="5">
        <f t="shared" si="7"/>
        <v>6.2285714285714278</v>
      </c>
      <c r="AI12" s="9"/>
      <c r="AJ12" s="20">
        <v>6.5</v>
      </c>
      <c r="AK12" s="20">
        <v>5.8</v>
      </c>
      <c r="AL12" s="20">
        <v>6.8</v>
      </c>
      <c r="AM12" s="6">
        <f t="shared" si="8"/>
        <v>6.4</v>
      </c>
      <c r="AN12" s="6">
        <f t="shared" si="9"/>
        <v>6.3142857142857141</v>
      </c>
      <c r="AO12" s="22"/>
      <c r="AP12" s="20">
        <v>5.8</v>
      </c>
      <c r="AQ12" s="20">
        <v>6</v>
      </c>
      <c r="AR12" s="20">
        <v>5.6</v>
      </c>
      <c r="AS12" s="20">
        <v>6.8</v>
      </c>
      <c r="AT12" s="20">
        <v>6</v>
      </c>
      <c r="AU12" s="20">
        <v>5.8</v>
      </c>
      <c r="AV12" s="20">
        <v>6</v>
      </c>
      <c r="AW12" s="4">
        <f t="shared" si="10"/>
        <v>42</v>
      </c>
      <c r="AX12" s="13">
        <f t="shared" si="11"/>
        <v>6</v>
      </c>
      <c r="AY12" s="20">
        <v>6.2</v>
      </c>
      <c r="AZ12" s="5">
        <f t="shared" si="12"/>
        <v>6.05</v>
      </c>
      <c r="BA12" s="9"/>
      <c r="BB12" s="20">
        <v>6.7</v>
      </c>
      <c r="BC12" s="20">
        <v>5.2</v>
      </c>
      <c r="BD12" s="20">
        <v>6.2</v>
      </c>
      <c r="BE12" s="6">
        <f t="shared" si="13"/>
        <v>6.2</v>
      </c>
      <c r="BF12" s="6">
        <f t="shared" si="14"/>
        <v>6.125</v>
      </c>
      <c r="BG12" s="22"/>
      <c r="BH12" s="124">
        <f t="shared" si="15"/>
        <v>6.2232142857142856</v>
      </c>
      <c r="BI12" s="124">
        <f t="shared" si="16"/>
        <v>6.3142857142857141</v>
      </c>
      <c r="BJ12" s="124">
        <f t="shared" si="17"/>
        <v>6.125</v>
      </c>
      <c r="BK12" s="124">
        <f t="shared" si="18"/>
        <v>6.2208333333333341</v>
      </c>
      <c r="BL12" s="91">
        <v>6</v>
      </c>
      <c r="BM12" s="6">
        <f t="shared" si="19"/>
        <v>6.5000000000000009</v>
      </c>
    </row>
    <row r="13" spans="1:65" ht="14.25" x14ac:dyDescent="0.2">
      <c r="A13" s="84">
        <v>87</v>
      </c>
      <c r="B13" s="81" t="s">
        <v>295</v>
      </c>
      <c r="C13" s="81" t="s">
        <v>206</v>
      </c>
      <c r="D13" s="81" t="s">
        <v>234</v>
      </c>
      <c r="E13" s="81" t="s">
        <v>231</v>
      </c>
      <c r="F13" s="20">
        <v>4.5</v>
      </c>
      <c r="G13" s="20">
        <v>5</v>
      </c>
      <c r="H13" s="20">
        <v>4.8</v>
      </c>
      <c r="I13" s="20">
        <v>5.8</v>
      </c>
      <c r="J13" s="20">
        <v>5.5</v>
      </c>
      <c r="K13" s="20">
        <v>5</v>
      </c>
      <c r="L13" s="20">
        <v>5.5</v>
      </c>
      <c r="M13" s="4">
        <f t="shared" si="0"/>
        <v>36.1</v>
      </c>
      <c r="N13" s="13">
        <f t="shared" si="1"/>
        <v>5.1571428571428575</v>
      </c>
      <c r="O13" s="20">
        <v>5.3</v>
      </c>
      <c r="P13" s="5">
        <f t="shared" si="2"/>
        <v>5.1928571428571431</v>
      </c>
      <c r="Q13" s="9"/>
      <c r="R13" s="20">
        <v>7.1</v>
      </c>
      <c r="S13" s="20">
        <v>5.8</v>
      </c>
      <c r="T13" s="20">
        <v>5.5</v>
      </c>
      <c r="U13" s="6">
        <f t="shared" si="3"/>
        <v>6.375</v>
      </c>
      <c r="V13" s="6">
        <f t="shared" si="4"/>
        <v>5.7839285714285715</v>
      </c>
      <c r="W13" s="22"/>
      <c r="X13" s="20">
        <v>5.3</v>
      </c>
      <c r="Y13" s="20">
        <v>5.2</v>
      </c>
      <c r="Z13" s="20">
        <v>5.4</v>
      </c>
      <c r="AA13" s="20">
        <v>7.5</v>
      </c>
      <c r="AB13" s="20">
        <v>5.8</v>
      </c>
      <c r="AC13" s="20">
        <v>6</v>
      </c>
      <c r="AD13" s="20">
        <v>6.4</v>
      </c>
      <c r="AE13" s="4">
        <f t="shared" si="5"/>
        <v>41.6</v>
      </c>
      <c r="AF13" s="13">
        <f t="shared" si="6"/>
        <v>5.9428571428571431</v>
      </c>
      <c r="AG13" s="20">
        <v>6.4</v>
      </c>
      <c r="AH13" s="5">
        <f t="shared" si="7"/>
        <v>6.0571428571428569</v>
      </c>
      <c r="AI13" s="9"/>
      <c r="AJ13" s="20">
        <v>6.91</v>
      </c>
      <c r="AK13" s="20">
        <v>5.5</v>
      </c>
      <c r="AL13" s="20">
        <v>6.5</v>
      </c>
      <c r="AM13" s="6">
        <f t="shared" si="8"/>
        <v>6.4550000000000001</v>
      </c>
      <c r="AN13" s="6">
        <f t="shared" si="9"/>
        <v>6.2560714285714285</v>
      </c>
      <c r="AO13" s="22"/>
      <c r="AP13" s="20">
        <v>5.4</v>
      </c>
      <c r="AQ13" s="20">
        <v>6</v>
      </c>
      <c r="AR13" s="20">
        <v>6</v>
      </c>
      <c r="AS13" s="20">
        <v>6.7</v>
      </c>
      <c r="AT13" s="20">
        <v>6.5</v>
      </c>
      <c r="AU13" s="20">
        <v>5.6</v>
      </c>
      <c r="AV13" s="20">
        <v>5.6</v>
      </c>
      <c r="AW13" s="4">
        <f t="shared" si="10"/>
        <v>41.8</v>
      </c>
      <c r="AX13" s="13">
        <f t="shared" si="11"/>
        <v>5.9714285714285706</v>
      </c>
      <c r="AY13" s="20">
        <v>5.7</v>
      </c>
      <c r="AZ13" s="5">
        <f t="shared" si="12"/>
        <v>5.9035714285714276</v>
      </c>
      <c r="BA13" s="9"/>
      <c r="BB13" s="20">
        <v>7.3</v>
      </c>
      <c r="BC13" s="20">
        <v>5.3</v>
      </c>
      <c r="BD13" s="20">
        <v>5.8</v>
      </c>
      <c r="BE13" s="6">
        <f t="shared" si="13"/>
        <v>6.4249999999999998</v>
      </c>
      <c r="BF13" s="6">
        <f t="shared" si="14"/>
        <v>6.1642857142857137</v>
      </c>
      <c r="BG13" s="22"/>
      <c r="BH13" s="6">
        <f t="shared" si="15"/>
        <v>5.7839285714285715</v>
      </c>
      <c r="BI13" s="6">
        <f t="shared" si="16"/>
        <v>6.2560714285714285</v>
      </c>
      <c r="BJ13" s="6">
        <f t="shared" si="17"/>
        <v>6.1642857142857137</v>
      </c>
      <c r="BK13" s="6">
        <f t="shared" si="18"/>
        <v>6.0680952380952382</v>
      </c>
      <c r="BL13" s="15"/>
      <c r="BM13" s="6">
        <f t="shared" si="19"/>
        <v>5.8666666666666671</v>
      </c>
    </row>
    <row r="14" spans="1:65" ht="14.25" x14ac:dyDescent="0.2">
      <c r="A14" s="84">
        <v>73</v>
      </c>
      <c r="B14" s="81" t="s">
        <v>129</v>
      </c>
      <c r="C14" s="81" t="s">
        <v>197</v>
      </c>
      <c r="D14" s="87" t="s">
        <v>110</v>
      </c>
      <c r="E14" s="81" t="s">
        <v>88</v>
      </c>
      <c r="F14" s="20">
        <v>5.2</v>
      </c>
      <c r="G14" s="20">
        <v>5.5</v>
      </c>
      <c r="H14" s="20">
        <v>4</v>
      </c>
      <c r="I14" s="20">
        <v>6</v>
      </c>
      <c r="J14" s="20">
        <v>3.5</v>
      </c>
      <c r="K14" s="20">
        <v>5.5</v>
      </c>
      <c r="L14" s="20">
        <v>5</v>
      </c>
      <c r="M14" s="4">
        <f t="shared" si="0"/>
        <v>34.700000000000003</v>
      </c>
      <c r="N14" s="13">
        <f t="shared" si="1"/>
        <v>4.9571428571428573</v>
      </c>
      <c r="O14" s="20">
        <v>6.8</v>
      </c>
      <c r="P14" s="5">
        <f t="shared" si="2"/>
        <v>5.4178571428571427</v>
      </c>
      <c r="Q14" s="9"/>
      <c r="R14" s="20">
        <v>6.3</v>
      </c>
      <c r="S14" s="20">
        <v>6.3</v>
      </c>
      <c r="T14" s="20">
        <v>6.8</v>
      </c>
      <c r="U14" s="6">
        <f t="shared" si="3"/>
        <v>6.4249999999999998</v>
      </c>
      <c r="V14" s="6">
        <f t="shared" si="4"/>
        <v>5.9214285714285708</v>
      </c>
      <c r="W14" s="22"/>
      <c r="X14" s="20">
        <v>4.7</v>
      </c>
      <c r="Y14" s="20">
        <v>6.5</v>
      </c>
      <c r="Z14" s="20">
        <v>4.3</v>
      </c>
      <c r="AA14" s="20">
        <v>7</v>
      </c>
      <c r="AB14" s="20">
        <v>4.5</v>
      </c>
      <c r="AC14" s="20">
        <v>5</v>
      </c>
      <c r="AD14" s="20">
        <v>5.4</v>
      </c>
      <c r="AE14" s="4">
        <f t="shared" si="5"/>
        <v>37.4</v>
      </c>
      <c r="AF14" s="13">
        <f t="shared" si="6"/>
        <v>5.3428571428571425</v>
      </c>
      <c r="AG14" s="20">
        <v>7</v>
      </c>
      <c r="AH14" s="5">
        <f t="shared" si="7"/>
        <v>5.7571428571428571</v>
      </c>
      <c r="AI14" s="9"/>
      <c r="AJ14" s="20">
        <v>6.18</v>
      </c>
      <c r="AK14" s="20">
        <v>5.5</v>
      </c>
      <c r="AL14" s="20">
        <v>6.9</v>
      </c>
      <c r="AM14" s="6">
        <f t="shared" si="8"/>
        <v>6.1899999999999995</v>
      </c>
      <c r="AN14" s="6">
        <f t="shared" si="9"/>
        <v>5.9735714285714288</v>
      </c>
      <c r="AO14" s="22"/>
      <c r="AP14" s="20">
        <v>5.2</v>
      </c>
      <c r="AQ14" s="20">
        <v>6</v>
      </c>
      <c r="AR14" s="20">
        <v>5.6</v>
      </c>
      <c r="AS14" s="20">
        <v>6.5</v>
      </c>
      <c r="AT14" s="20">
        <v>5.5</v>
      </c>
      <c r="AU14" s="20">
        <v>5.6</v>
      </c>
      <c r="AV14" s="20">
        <v>5.8</v>
      </c>
      <c r="AW14" s="4">
        <f t="shared" si="10"/>
        <v>40.199999999999996</v>
      </c>
      <c r="AX14" s="13">
        <f t="shared" si="11"/>
        <v>5.742857142857142</v>
      </c>
      <c r="AY14" s="20">
        <v>6</v>
      </c>
      <c r="AZ14" s="5">
        <f t="shared" si="12"/>
        <v>5.8071428571428569</v>
      </c>
      <c r="BA14" s="9"/>
      <c r="BB14" s="20">
        <v>7.2</v>
      </c>
      <c r="BC14" s="20">
        <v>5.5</v>
      </c>
      <c r="BD14" s="20">
        <v>6</v>
      </c>
      <c r="BE14" s="6">
        <f t="shared" si="13"/>
        <v>6.4749999999999996</v>
      </c>
      <c r="BF14" s="6">
        <f t="shared" si="14"/>
        <v>6.1410714285714283</v>
      </c>
      <c r="BG14" s="22"/>
      <c r="BH14" s="6">
        <f t="shared" si="15"/>
        <v>5.9214285714285708</v>
      </c>
      <c r="BI14" s="6">
        <f t="shared" si="16"/>
        <v>5.9735714285714288</v>
      </c>
      <c r="BJ14" s="6">
        <f t="shared" si="17"/>
        <v>6.1410714285714283</v>
      </c>
      <c r="BK14" s="6">
        <f t="shared" si="18"/>
        <v>6.0120238095238099</v>
      </c>
      <c r="BL14" s="15"/>
      <c r="BM14" s="6">
        <f t="shared" si="19"/>
        <v>6.583333333333333</v>
      </c>
    </row>
    <row r="15" spans="1:65" ht="14.25" x14ac:dyDescent="0.2">
      <c r="A15" s="84">
        <v>121</v>
      </c>
      <c r="B15" s="81" t="s">
        <v>115</v>
      </c>
      <c r="C15" s="81" t="s">
        <v>199</v>
      </c>
      <c r="D15" s="81" t="s">
        <v>214</v>
      </c>
      <c r="E15" s="83" t="s">
        <v>224</v>
      </c>
      <c r="F15" s="20">
        <v>5</v>
      </c>
      <c r="G15" s="20">
        <v>5.5</v>
      </c>
      <c r="H15" s="20">
        <v>5</v>
      </c>
      <c r="I15" s="20">
        <v>5.5</v>
      </c>
      <c r="J15" s="20">
        <v>6</v>
      </c>
      <c r="K15" s="20">
        <v>4.5</v>
      </c>
      <c r="L15" s="20">
        <v>6</v>
      </c>
      <c r="M15" s="4">
        <f t="shared" si="0"/>
        <v>37.5</v>
      </c>
      <c r="N15" s="13">
        <f t="shared" si="1"/>
        <v>5.3571428571428568</v>
      </c>
      <c r="O15" s="20">
        <v>5.8</v>
      </c>
      <c r="P15" s="5">
        <f t="shared" si="2"/>
        <v>5.4678571428571425</v>
      </c>
      <c r="Q15" s="9"/>
      <c r="R15" s="20">
        <v>6.7</v>
      </c>
      <c r="S15" s="20">
        <v>5</v>
      </c>
      <c r="T15" s="20">
        <v>5.8</v>
      </c>
      <c r="U15" s="6">
        <f t="shared" si="3"/>
        <v>6.05</v>
      </c>
      <c r="V15" s="6">
        <f t="shared" si="4"/>
        <v>5.7589285714285712</v>
      </c>
      <c r="W15" s="22"/>
      <c r="X15" s="20">
        <v>4.8</v>
      </c>
      <c r="Y15" s="20">
        <v>6.7</v>
      </c>
      <c r="Z15" s="20">
        <v>5.8</v>
      </c>
      <c r="AA15" s="20">
        <v>7</v>
      </c>
      <c r="AB15" s="20">
        <v>5.8</v>
      </c>
      <c r="AC15" s="20">
        <v>5.2</v>
      </c>
      <c r="AD15" s="20">
        <v>5.9</v>
      </c>
      <c r="AE15" s="4">
        <f t="shared" si="5"/>
        <v>41.2</v>
      </c>
      <c r="AF15" s="13">
        <f t="shared" si="6"/>
        <v>5.8857142857142861</v>
      </c>
      <c r="AG15" s="20">
        <v>6.6</v>
      </c>
      <c r="AH15" s="5">
        <f t="shared" si="7"/>
        <v>6.0642857142857149</v>
      </c>
      <c r="AI15" s="9"/>
      <c r="AJ15" s="20">
        <v>6.63</v>
      </c>
      <c r="AK15" s="20">
        <v>5.7</v>
      </c>
      <c r="AL15" s="20">
        <v>5.3</v>
      </c>
      <c r="AM15" s="6">
        <f t="shared" si="8"/>
        <v>6.0650000000000004</v>
      </c>
      <c r="AN15" s="6">
        <f t="shared" si="9"/>
        <v>6.0646428571428572</v>
      </c>
      <c r="AO15" s="22"/>
      <c r="AP15" s="20">
        <v>5.7</v>
      </c>
      <c r="AQ15" s="20">
        <v>6.2</v>
      </c>
      <c r="AR15" s="20">
        <v>5.2</v>
      </c>
      <c r="AS15" s="20">
        <v>7</v>
      </c>
      <c r="AT15" s="20">
        <v>6</v>
      </c>
      <c r="AU15" s="20">
        <v>5.8</v>
      </c>
      <c r="AV15" s="20">
        <v>5.8</v>
      </c>
      <c r="AW15" s="4">
        <f t="shared" si="10"/>
        <v>41.699999999999996</v>
      </c>
      <c r="AX15" s="13">
        <f t="shared" si="11"/>
        <v>5.9571428571428564</v>
      </c>
      <c r="AY15" s="20">
        <v>6.2</v>
      </c>
      <c r="AZ15" s="5">
        <f t="shared" si="12"/>
        <v>6.0178571428571423</v>
      </c>
      <c r="BA15" s="9"/>
      <c r="BB15" s="20">
        <v>6.8</v>
      </c>
      <c r="BC15" s="20">
        <v>5.3</v>
      </c>
      <c r="BD15" s="20">
        <v>5.5</v>
      </c>
      <c r="BE15" s="6">
        <f t="shared" si="13"/>
        <v>6.1</v>
      </c>
      <c r="BF15" s="6">
        <f t="shared" si="14"/>
        <v>6.058928571428571</v>
      </c>
      <c r="BG15" s="22"/>
      <c r="BH15" s="6">
        <f t="shared" si="15"/>
        <v>5.7589285714285712</v>
      </c>
      <c r="BI15" s="6">
        <f t="shared" si="16"/>
        <v>6.0646428571428572</v>
      </c>
      <c r="BJ15" s="6">
        <f t="shared" si="17"/>
        <v>6.058928571428571</v>
      </c>
      <c r="BK15" s="6">
        <f t="shared" si="18"/>
        <v>5.9608333333333334</v>
      </c>
      <c r="BL15" s="15"/>
      <c r="BM15" s="6">
        <f t="shared" si="19"/>
        <v>5.8666666666666671</v>
      </c>
    </row>
    <row r="16" spans="1:65" ht="14.25" x14ac:dyDescent="0.2">
      <c r="A16" s="84">
        <v>133</v>
      </c>
      <c r="B16" s="81" t="s">
        <v>109</v>
      </c>
      <c r="C16" s="81" t="s">
        <v>197</v>
      </c>
      <c r="D16" s="86" t="s">
        <v>110</v>
      </c>
      <c r="E16" s="81" t="s">
        <v>220</v>
      </c>
      <c r="F16" s="20">
        <v>4</v>
      </c>
      <c r="G16" s="20">
        <v>7.5</v>
      </c>
      <c r="H16" s="20">
        <v>4.5</v>
      </c>
      <c r="I16" s="20">
        <v>5.2</v>
      </c>
      <c r="J16" s="20">
        <v>5.5</v>
      </c>
      <c r="K16" s="20">
        <v>5.2</v>
      </c>
      <c r="L16" s="20">
        <v>5.5</v>
      </c>
      <c r="M16" s="4">
        <f t="shared" si="0"/>
        <v>37.4</v>
      </c>
      <c r="N16" s="13">
        <f t="shared" si="1"/>
        <v>5.3428571428571425</v>
      </c>
      <c r="O16" s="20">
        <v>6.8</v>
      </c>
      <c r="P16" s="5">
        <f t="shared" si="2"/>
        <v>5.7071428571428573</v>
      </c>
      <c r="Q16" s="9"/>
      <c r="R16" s="20">
        <v>6.2</v>
      </c>
      <c r="S16" s="20">
        <v>5.0999999999999996</v>
      </c>
      <c r="T16" s="20">
        <v>6.8</v>
      </c>
      <c r="U16" s="6">
        <f t="shared" si="3"/>
        <v>6.0750000000000002</v>
      </c>
      <c r="V16" s="6">
        <f t="shared" si="4"/>
        <v>5.8910714285714292</v>
      </c>
      <c r="W16" s="22"/>
      <c r="X16" s="20">
        <v>4.2</v>
      </c>
      <c r="Y16" s="20">
        <v>7</v>
      </c>
      <c r="Z16" s="20">
        <v>4.5</v>
      </c>
      <c r="AA16" s="20">
        <v>7.2</v>
      </c>
      <c r="AB16" s="20">
        <v>5.0999999999999996</v>
      </c>
      <c r="AC16" s="20">
        <v>5</v>
      </c>
      <c r="AD16" s="20">
        <v>5.6</v>
      </c>
      <c r="AE16" s="4">
        <f t="shared" si="5"/>
        <v>38.6</v>
      </c>
      <c r="AF16" s="13">
        <f t="shared" si="6"/>
        <v>5.5142857142857142</v>
      </c>
      <c r="AG16" s="20">
        <v>6.8</v>
      </c>
      <c r="AH16" s="5">
        <f t="shared" si="7"/>
        <v>5.8357142857142863</v>
      </c>
      <c r="AI16" s="9"/>
      <c r="AJ16" s="20">
        <v>6.09</v>
      </c>
      <c r="AK16" s="20">
        <v>5.4</v>
      </c>
      <c r="AL16" s="20">
        <v>6.8</v>
      </c>
      <c r="AM16" s="6">
        <f t="shared" si="8"/>
        <v>6.0949999999999998</v>
      </c>
      <c r="AN16" s="6">
        <f t="shared" si="9"/>
        <v>5.965357142857143</v>
      </c>
      <c r="AO16" s="22"/>
      <c r="AP16" s="20">
        <v>5.6</v>
      </c>
      <c r="AQ16" s="20">
        <v>5.8</v>
      </c>
      <c r="AR16" s="20">
        <v>5.2</v>
      </c>
      <c r="AS16" s="20">
        <v>7</v>
      </c>
      <c r="AT16" s="20">
        <v>6</v>
      </c>
      <c r="AU16" s="20">
        <v>5.6</v>
      </c>
      <c r="AV16" s="20">
        <v>5.8</v>
      </c>
      <c r="AW16" s="4">
        <f t="shared" si="10"/>
        <v>40.999999999999993</v>
      </c>
      <c r="AX16" s="13">
        <f t="shared" si="11"/>
        <v>5.8571428571428559</v>
      </c>
      <c r="AY16" s="20">
        <v>6</v>
      </c>
      <c r="AZ16" s="5">
        <f t="shared" si="12"/>
        <v>5.8928571428571423</v>
      </c>
      <c r="BA16" s="9"/>
      <c r="BB16" s="20">
        <v>6.7</v>
      </c>
      <c r="BC16" s="20">
        <v>4.3</v>
      </c>
      <c r="BD16" s="20">
        <v>6</v>
      </c>
      <c r="BE16" s="6">
        <f t="shared" si="13"/>
        <v>5.9249999999999998</v>
      </c>
      <c r="BF16" s="6">
        <f t="shared" si="14"/>
        <v>5.9089285714285715</v>
      </c>
      <c r="BG16" s="22"/>
      <c r="BH16" s="6">
        <f t="shared" si="15"/>
        <v>5.8910714285714292</v>
      </c>
      <c r="BI16" s="6">
        <f t="shared" si="16"/>
        <v>5.965357142857143</v>
      </c>
      <c r="BJ16" s="6">
        <f t="shared" si="17"/>
        <v>5.9089285714285715</v>
      </c>
      <c r="BK16" s="6">
        <f t="shared" si="18"/>
        <v>5.9217857142857149</v>
      </c>
      <c r="BL16" s="15"/>
      <c r="BM16" s="6">
        <f t="shared" si="19"/>
        <v>6.5333333333333341</v>
      </c>
    </row>
    <row r="17" spans="1:65" ht="14.25" x14ac:dyDescent="0.2">
      <c r="A17" s="84">
        <v>86</v>
      </c>
      <c r="B17" s="83" t="s">
        <v>233</v>
      </c>
      <c r="C17" s="81" t="s">
        <v>206</v>
      </c>
      <c r="D17" s="81" t="s">
        <v>234</v>
      </c>
      <c r="E17" s="81" t="s">
        <v>231</v>
      </c>
      <c r="F17" s="20">
        <v>4.2</v>
      </c>
      <c r="G17" s="20">
        <v>4.5</v>
      </c>
      <c r="H17" s="20">
        <v>5</v>
      </c>
      <c r="I17" s="20">
        <v>3.5</v>
      </c>
      <c r="J17" s="20">
        <v>3.5</v>
      </c>
      <c r="K17" s="20">
        <v>4.5</v>
      </c>
      <c r="L17" s="20">
        <v>5</v>
      </c>
      <c r="M17" s="4">
        <f t="shared" si="0"/>
        <v>30.2</v>
      </c>
      <c r="N17" s="13">
        <f t="shared" si="1"/>
        <v>4.3142857142857141</v>
      </c>
      <c r="O17" s="20">
        <v>5</v>
      </c>
      <c r="P17" s="5">
        <f t="shared" si="2"/>
        <v>4.4857142857142858</v>
      </c>
      <c r="Q17" s="9"/>
      <c r="R17" s="20">
        <v>6.7</v>
      </c>
      <c r="S17" s="20">
        <v>5.5</v>
      </c>
      <c r="T17" s="20">
        <v>5.3</v>
      </c>
      <c r="U17" s="6">
        <f t="shared" si="3"/>
        <v>6.05</v>
      </c>
      <c r="V17" s="6">
        <f t="shared" si="4"/>
        <v>5.2678571428571423</v>
      </c>
      <c r="W17" s="22"/>
      <c r="X17" s="20">
        <v>5.2</v>
      </c>
      <c r="Y17" s="20">
        <v>5.6</v>
      </c>
      <c r="Z17" s="20">
        <v>6.6</v>
      </c>
      <c r="AA17" s="20">
        <v>3.5</v>
      </c>
      <c r="AB17" s="20">
        <v>5.8</v>
      </c>
      <c r="AC17" s="20">
        <v>6</v>
      </c>
      <c r="AD17" s="20">
        <v>5</v>
      </c>
      <c r="AE17" s="4">
        <f t="shared" si="5"/>
        <v>37.700000000000003</v>
      </c>
      <c r="AF17" s="13">
        <f t="shared" si="6"/>
        <v>5.3857142857142861</v>
      </c>
      <c r="AG17" s="20">
        <v>6.5</v>
      </c>
      <c r="AH17" s="5">
        <f t="shared" si="7"/>
        <v>5.6642857142857146</v>
      </c>
      <c r="AI17" s="9"/>
      <c r="AJ17" s="20">
        <v>5.55</v>
      </c>
      <c r="AK17" s="20">
        <v>5.4</v>
      </c>
      <c r="AL17" s="20">
        <v>6.4</v>
      </c>
      <c r="AM17" s="6">
        <f t="shared" si="8"/>
        <v>5.7249999999999996</v>
      </c>
      <c r="AN17" s="6">
        <f t="shared" si="9"/>
        <v>5.6946428571428571</v>
      </c>
      <c r="AO17" s="22"/>
      <c r="AP17" s="20">
        <v>5.4</v>
      </c>
      <c r="AQ17" s="20">
        <v>5.9</v>
      </c>
      <c r="AR17" s="20">
        <v>6</v>
      </c>
      <c r="AS17" s="20">
        <v>2</v>
      </c>
      <c r="AT17" s="20">
        <v>5.7</v>
      </c>
      <c r="AU17" s="20">
        <v>5.6</v>
      </c>
      <c r="AV17" s="20">
        <v>5.5</v>
      </c>
      <c r="AW17" s="4">
        <f t="shared" si="10"/>
        <v>36.1</v>
      </c>
      <c r="AX17" s="13">
        <f t="shared" si="11"/>
        <v>5.1571428571428575</v>
      </c>
      <c r="AY17" s="20">
        <v>5.7</v>
      </c>
      <c r="AZ17" s="5">
        <f t="shared" si="12"/>
        <v>5.2928571428571427</v>
      </c>
      <c r="BA17" s="9"/>
      <c r="BB17" s="20">
        <v>6.8</v>
      </c>
      <c r="BC17" s="20">
        <v>5.2</v>
      </c>
      <c r="BD17" s="20">
        <v>5.8</v>
      </c>
      <c r="BE17" s="6">
        <f t="shared" si="13"/>
        <v>6.15</v>
      </c>
      <c r="BF17" s="6">
        <f t="shared" si="14"/>
        <v>5.7214285714285715</v>
      </c>
      <c r="BG17" s="22"/>
      <c r="BH17" s="6">
        <f t="shared" si="15"/>
        <v>5.2678571428571423</v>
      </c>
      <c r="BI17" s="6">
        <f t="shared" si="16"/>
        <v>5.6946428571428571</v>
      </c>
      <c r="BJ17" s="6">
        <f t="shared" si="17"/>
        <v>5.7214285714285715</v>
      </c>
      <c r="BK17" s="6">
        <f t="shared" si="18"/>
        <v>5.5613095238095234</v>
      </c>
      <c r="BL17" s="15"/>
      <c r="BM17" s="6">
        <f t="shared" si="19"/>
        <v>5.7833333333333341</v>
      </c>
    </row>
    <row r="18" spans="1:65" ht="14.25" x14ac:dyDescent="0.2">
      <c r="A18" s="120">
        <v>141</v>
      </c>
      <c r="B18" s="105" t="s">
        <v>101</v>
      </c>
      <c r="C18" s="105" t="s">
        <v>226</v>
      </c>
      <c r="D18" s="105" t="s">
        <v>227</v>
      </c>
      <c r="E18" s="105" t="s">
        <v>228</v>
      </c>
      <c r="F18" s="20"/>
      <c r="G18" s="20"/>
      <c r="H18" s="20"/>
      <c r="I18" s="20"/>
      <c r="J18" s="20"/>
      <c r="K18" s="20"/>
      <c r="L18" s="20"/>
      <c r="M18" s="4">
        <f t="shared" si="0"/>
        <v>0</v>
      </c>
      <c r="N18" s="13">
        <f t="shared" si="1"/>
        <v>0</v>
      </c>
      <c r="O18" s="20"/>
      <c r="P18" s="5">
        <f t="shared" si="2"/>
        <v>0</v>
      </c>
      <c r="Q18" s="9"/>
      <c r="R18" s="20"/>
      <c r="S18" s="20"/>
      <c r="T18" s="20"/>
      <c r="U18" s="6">
        <f t="shared" si="3"/>
        <v>0</v>
      </c>
      <c r="V18" s="6">
        <f t="shared" si="4"/>
        <v>0</v>
      </c>
      <c r="W18" s="22"/>
      <c r="X18" s="20"/>
      <c r="Y18" s="20"/>
      <c r="Z18" s="20"/>
      <c r="AA18" s="20"/>
      <c r="AB18" s="20"/>
      <c r="AC18" s="20"/>
      <c r="AD18" s="20"/>
      <c r="AE18" s="4">
        <f t="shared" si="5"/>
        <v>0</v>
      </c>
      <c r="AF18" s="13">
        <f t="shared" si="6"/>
        <v>0</v>
      </c>
      <c r="AG18" s="20"/>
      <c r="AH18" s="5">
        <f t="shared" si="7"/>
        <v>0</v>
      </c>
      <c r="AI18" s="9"/>
      <c r="AJ18" s="20"/>
      <c r="AK18" s="20"/>
      <c r="AL18" s="20"/>
      <c r="AM18" s="6">
        <f t="shared" si="8"/>
        <v>0</v>
      </c>
      <c r="AN18" s="6">
        <f t="shared" si="9"/>
        <v>0</v>
      </c>
      <c r="AO18" s="22"/>
      <c r="AP18" s="20"/>
      <c r="AQ18" s="20"/>
      <c r="AR18" s="20"/>
      <c r="AS18" s="20"/>
      <c r="AT18" s="20"/>
      <c r="AU18" s="20"/>
      <c r="AV18" s="20"/>
      <c r="AW18" s="4">
        <f t="shared" si="10"/>
        <v>0</v>
      </c>
      <c r="AX18" s="13">
        <f t="shared" si="11"/>
        <v>0</v>
      </c>
      <c r="AY18" s="20"/>
      <c r="AZ18" s="5">
        <f t="shared" si="12"/>
        <v>0</v>
      </c>
      <c r="BA18" s="9"/>
      <c r="BB18" s="20"/>
      <c r="BC18" s="20"/>
      <c r="BD18" s="20"/>
      <c r="BE18" s="6">
        <f t="shared" si="13"/>
        <v>0</v>
      </c>
      <c r="BF18" s="6">
        <f t="shared" si="14"/>
        <v>0</v>
      </c>
      <c r="BG18" s="22"/>
      <c r="BH18" s="6">
        <f t="shared" si="15"/>
        <v>0</v>
      </c>
      <c r="BI18" s="6">
        <f t="shared" si="16"/>
        <v>0</v>
      </c>
      <c r="BJ18" s="6">
        <f t="shared" si="17"/>
        <v>0</v>
      </c>
      <c r="BK18" s="6">
        <f t="shared" si="18"/>
        <v>0</v>
      </c>
      <c r="BL18" s="42" t="s">
        <v>299</v>
      </c>
      <c r="BM18" s="6">
        <f t="shared" si="19"/>
        <v>0</v>
      </c>
    </row>
    <row r="19" spans="1:65" ht="14.25" x14ac:dyDescent="0.2">
      <c r="A19" s="120">
        <v>140</v>
      </c>
      <c r="B19" s="105" t="s">
        <v>99</v>
      </c>
      <c r="C19" s="105" t="s">
        <v>226</v>
      </c>
      <c r="D19" s="105" t="s">
        <v>227</v>
      </c>
      <c r="E19" s="105" t="s">
        <v>228</v>
      </c>
      <c r="F19" s="20"/>
      <c r="G19" s="20"/>
      <c r="H19" s="20"/>
      <c r="I19" s="20"/>
      <c r="J19" s="20"/>
      <c r="K19" s="20"/>
      <c r="L19" s="20"/>
      <c r="M19" s="4">
        <f t="shared" si="0"/>
        <v>0</v>
      </c>
      <c r="N19" s="13">
        <f t="shared" si="1"/>
        <v>0</v>
      </c>
      <c r="O19" s="20"/>
      <c r="P19" s="5">
        <f t="shared" si="2"/>
        <v>0</v>
      </c>
      <c r="Q19" s="9"/>
      <c r="R19" s="20"/>
      <c r="S19" s="20"/>
      <c r="T19" s="20"/>
      <c r="U19" s="6">
        <f t="shared" si="3"/>
        <v>0</v>
      </c>
      <c r="V19" s="6">
        <f t="shared" si="4"/>
        <v>0</v>
      </c>
      <c r="W19" s="22"/>
      <c r="X19" s="20"/>
      <c r="Y19" s="20"/>
      <c r="Z19" s="20"/>
      <c r="AA19" s="20"/>
      <c r="AB19" s="20"/>
      <c r="AC19" s="20"/>
      <c r="AD19" s="20"/>
      <c r="AE19" s="4">
        <f t="shared" si="5"/>
        <v>0</v>
      </c>
      <c r="AF19" s="13">
        <f t="shared" si="6"/>
        <v>0</v>
      </c>
      <c r="AG19" s="20"/>
      <c r="AH19" s="5">
        <f t="shared" si="7"/>
        <v>0</v>
      </c>
      <c r="AI19" s="9"/>
      <c r="AJ19" s="20"/>
      <c r="AK19" s="20"/>
      <c r="AL19" s="20"/>
      <c r="AM19" s="6">
        <f t="shared" si="8"/>
        <v>0</v>
      </c>
      <c r="AN19" s="6">
        <f t="shared" si="9"/>
        <v>0</v>
      </c>
      <c r="AO19" s="22"/>
      <c r="AP19" s="20"/>
      <c r="AQ19" s="20"/>
      <c r="AR19" s="20"/>
      <c r="AS19" s="20"/>
      <c r="AT19" s="20"/>
      <c r="AU19" s="20"/>
      <c r="AV19" s="20"/>
      <c r="AW19" s="4">
        <f t="shared" si="10"/>
        <v>0</v>
      </c>
      <c r="AX19" s="13">
        <f t="shared" si="11"/>
        <v>0</v>
      </c>
      <c r="AY19" s="20"/>
      <c r="AZ19" s="5">
        <f t="shared" si="12"/>
        <v>0</v>
      </c>
      <c r="BA19" s="9"/>
      <c r="BB19" s="20"/>
      <c r="BC19" s="20"/>
      <c r="BD19" s="20"/>
      <c r="BE19" s="6">
        <f t="shared" si="13"/>
        <v>0</v>
      </c>
      <c r="BF19" s="6">
        <f t="shared" si="14"/>
        <v>0</v>
      </c>
      <c r="BG19" s="22"/>
      <c r="BH19" s="6">
        <f t="shared" si="15"/>
        <v>0</v>
      </c>
      <c r="BI19" s="6">
        <f t="shared" si="16"/>
        <v>0</v>
      </c>
      <c r="BJ19" s="6">
        <f t="shared" si="17"/>
        <v>0</v>
      </c>
      <c r="BK19" s="6">
        <f t="shared" si="18"/>
        <v>0</v>
      </c>
      <c r="BL19" s="42" t="s">
        <v>299</v>
      </c>
      <c r="BM19" s="6">
        <f t="shared" si="19"/>
        <v>0</v>
      </c>
    </row>
    <row r="20" spans="1:65" ht="14.25" x14ac:dyDescent="0.2">
      <c r="A20" s="120">
        <v>74</v>
      </c>
      <c r="B20" s="105" t="s">
        <v>134</v>
      </c>
      <c r="C20" s="105" t="s">
        <v>209</v>
      </c>
      <c r="D20" s="105" t="s">
        <v>217</v>
      </c>
      <c r="E20" s="105" t="s">
        <v>88</v>
      </c>
      <c r="F20" s="20"/>
      <c r="G20" s="20"/>
      <c r="H20" s="20"/>
      <c r="I20" s="20"/>
      <c r="J20" s="20"/>
      <c r="K20" s="20"/>
      <c r="L20" s="20"/>
      <c r="M20" s="4">
        <f t="shared" si="0"/>
        <v>0</v>
      </c>
      <c r="N20" s="13">
        <f t="shared" si="1"/>
        <v>0</v>
      </c>
      <c r="O20" s="20"/>
      <c r="P20" s="5">
        <f t="shared" si="2"/>
        <v>0</v>
      </c>
      <c r="Q20" s="9"/>
      <c r="R20" s="20"/>
      <c r="S20" s="20"/>
      <c r="T20" s="20"/>
      <c r="U20" s="6">
        <f t="shared" si="3"/>
        <v>0</v>
      </c>
      <c r="V20" s="6">
        <f t="shared" si="4"/>
        <v>0</v>
      </c>
      <c r="W20" s="22"/>
      <c r="X20" s="20"/>
      <c r="Y20" s="20"/>
      <c r="Z20" s="20"/>
      <c r="AA20" s="20"/>
      <c r="AB20" s="20"/>
      <c r="AC20" s="20"/>
      <c r="AD20" s="20"/>
      <c r="AE20" s="4">
        <f t="shared" si="5"/>
        <v>0</v>
      </c>
      <c r="AF20" s="13">
        <f t="shared" si="6"/>
        <v>0</v>
      </c>
      <c r="AG20" s="20"/>
      <c r="AH20" s="5">
        <f t="shared" si="7"/>
        <v>0</v>
      </c>
      <c r="AI20" s="9"/>
      <c r="AJ20" s="20"/>
      <c r="AK20" s="20"/>
      <c r="AL20" s="20"/>
      <c r="AM20" s="6">
        <f t="shared" si="8"/>
        <v>0</v>
      </c>
      <c r="AN20" s="6">
        <f t="shared" si="9"/>
        <v>0</v>
      </c>
      <c r="AO20" s="22"/>
      <c r="AP20" s="20"/>
      <c r="AQ20" s="20"/>
      <c r="AR20" s="20"/>
      <c r="AS20" s="20"/>
      <c r="AT20" s="20"/>
      <c r="AU20" s="20"/>
      <c r="AV20" s="20"/>
      <c r="AW20" s="4">
        <f t="shared" si="10"/>
        <v>0</v>
      </c>
      <c r="AX20" s="13">
        <f t="shared" si="11"/>
        <v>0</v>
      </c>
      <c r="AY20" s="20"/>
      <c r="AZ20" s="5">
        <f t="shared" si="12"/>
        <v>0</v>
      </c>
      <c r="BA20" s="9"/>
      <c r="BB20" s="20"/>
      <c r="BC20" s="20"/>
      <c r="BD20" s="20"/>
      <c r="BE20" s="6">
        <f t="shared" si="13"/>
        <v>0</v>
      </c>
      <c r="BF20" s="6">
        <f t="shared" si="14"/>
        <v>0</v>
      </c>
      <c r="BG20" s="22"/>
      <c r="BH20" s="6">
        <f t="shared" si="15"/>
        <v>0</v>
      </c>
      <c r="BI20" s="6">
        <f t="shared" si="16"/>
        <v>0</v>
      </c>
      <c r="BJ20" s="6">
        <f t="shared" si="17"/>
        <v>0</v>
      </c>
      <c r="BK20" s="6">
        <f t="shared" si="18"/>
        <v>0</v>
      </c>
      <c r="BL20" s="42" t="s">
        <v>299</v>
      </c>
      <c r="BM20" s="6">
        <f t="shared" si="19"/>
        <v>0</v>
      </c>
    </row>
    <row r="21" spans="1:65" x14ac:dyDescent="0.2">
      <c r="BL21" s="15"/>
    </row>
  </sheetData>
  <sortState ref="A7:BM20">
    <sortCondition descending="1" ref="BK7:BK20"/>
  </sortState>
  <mergeCells count="10">
    <mergeCell ref="R4:U4"/>
    <mergeCell ref="BH4:BJ4"/>
    <mergeCell ref="H1:L1"/>
    <mergeCell ref="F4:P4"/>
    <mergeCell ref="BB4:BE4"/>
    <mergeCell ref="Z1:AF1"/>
    <mergeCell ref="X4:AH4"/>
    <mergeCell ref="AJ4:AM4"/>
    <mergeCell ref="AR1:AX1"/>
    <mergeCell ref="AP4:AZ4"/>
  </mergeCells>
  <phoneticPr fontId="2" type="noConversion"/>
  <pageMargins left="0.75" right="0.75" top="1" bottom="1" header="0.5" footer="0.5"/>
  <pageSetup paperSize="9" scale="96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3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1.28515625" customWidth="1"/>
    <col min="3" max="3" width="21.5703125" customWidth="1"/>
    <col min="4" max="4" width="18.42578125" customWidth="1"/>
    <col min="5" max="5" width="22.71093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hidden="1" customWidth="1"/>
    <col min="51" max="51" width="3.140625" hidden="1" customWidth="1"/>
    <col min="52" max="54" width="5.7109375" hidden="1" customWidth="1"/>
    <col min="55" max="55" width="6.7109375" hidden="1" customWidth="1"/>
    <col min="56" max="56" width="3.140625" hidden="1" customWidth="1"/>
    <col min="57" max="60" width="8.7109375" customWidth="1"/>
    <col min="61" max="61" width="11.5703125" customWidth="1"/>
  </cols>
  <sheetData>
    <row r="1" spans="1:62" x14ac:dyDescent="0.2">
      <c r="A1" t="s">
        <v>88</v>
      </c>
      <c r="D1" t="s">
        <v>15</v>
      </c>
      <c r="E1" t="s">
        <v>287</v>
      </c>
      <c r="F1" s="3" t="s">
        <v>15</v>
      </c>
      <c r="G1" s="3"/>
      <c r="H1" s="147" t="str">
        <f>E1</f>
        <v>Tristyn Lowe</v>
      </c>
      <c r="I1" s="147"/>
      <c r="J1" s="147"/>
      <c r="K1" s="147"/>
      <c r="L1" s="147"/>
      <c r="M1" s="3"/>
      <c r="N1" s="3"/>
      <c r="Q1" s="9"/>
      <c r="V1" s="22"/>
      <c r="W1" t="s">
        <v>16</v>
      </c>
      <c r="Y1" s="147" t="str">
        <f>E2</f>
        <v>Darryn Fedrick</v>
      </c>
      <c r="Z1" s="147"/>
      <c r="AA1" s="147"/>
      <c r="AB1" s="147"/>
      <c r="AC1" s="147"/>
      <c r="AD1" s="147"/>
      <c r="AE1" s="147"/>
      <c r="AH1" s="9"/>
      <c r="AM1" s="22"/>
      <c r="AN1" t="s">
        <v>17</v>
      </c>
      <c r="AP1" s="147">
        <f>E3</f>
        <v>0</v>
      </c>
      <c r="AQ1" s="147"/>
      <c r="AR1" s="147"/>
      <c r="AS1" s="147"/>
      <c r="AT1" s="147"/>
      <c r="AU1" s="147"/>
      <c r="AV1" s="147"/>
      <c r="AY1" s="9"/>
      <c r="BD1" s="22"/>
      <c r="BI1" s="7">
        <f ca="1">NOW()</f>
        <v>42241.355208796296</v>
      </c>
    </row>
    <row r="2" spans="1:62" x14ac:dyDescent="0.2">
      <c r="A2" s="1" t="s">
        <v>89</v>
      </c>
      <c r="D2" t="s">
        <v>16</v>
      </c>
      <c r="E2" t="s">
        <v>289</v>
      </c>
      <c r="Q2" s="9"/>
      <c r="V2" s="22"/>
      <c r="AH2" s="9"/>
      <c r="AM2" s="22"/>
      <c r="AY2" s="9"/>
      <c r="BD2" s="22"/>
      <c r="BI2" s="8">
        <f ca="1">NOW()</f>
        <v>42241.355208796296</v>
      </c>
    </row>
    <row r="3" spans="1:62" x14ac:dyDescent="0.2">
      <c r="A3" t="s">
        <v>57</v>
      </c>
      <c r="C3" t="s">
        <v>235</v>
      </c>
      <c r="D3" t="s">
        <v>17</v>
      </c>
      <c r="Q3" s="9"/>
      <c r="V3" s="22"/>
      <c r="AH3" s="9"/>
      <c r="AM3" s="22"/>
      <c r="AY3" s="9"/>
      <c r="BD3" s="22"/>
    </row>
    <row r="4" spans="1:62" x14ac:dyDescent="0.2"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24"/>
      <c r="R4" s="146" t="s">
        <v>12</v>
      </c>
      <c r="S4" s="146"/>
      <c r="T4" s="146"/>
      <c r="U4" s="2" t="s">
        <v>13</v>
      </c>
      <c r="V4" s="22"/>
      <c r="W4" s="146" t="s">
        <v>10</v>
      </c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24"/>
      <c r="AI4" s="146" t="s">
        <v>12</v>
      </c>
      <c r="AJ4" s="146"/>
      <c r="AK4" s="146"/>
      <c r="AL4" s="2" t="s">
        <v>13</v>
      </c>
      <c r="AM4" s="22"/>
      <c r="AN4" s="146" t="s">
        <v>10</v>
      </c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24"/>
      <c r="AZ4" s="146" t="s">
        <v>12</v>
      </c>
      <c r="BA4" s="146"/>
      <c r="BB4" s="146"/>
      <c r="BC4" s="2" t="s">
        <v>13</v>
      </c>
      <c r="BD4" s="22"/>
      <c r="BE4" s="146" t="s">
        <v>18</v>
      </c>
      <c r="BF4" s="146"/>
      <c r="BG4" s="146"/>
      <c r="BH4" s="2" t="s">
        <v>22</v>
      </c>
    </row>
    <row r="5" spans="1:62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5</v>
      </c>
      <c r="I5" s="2" t="s">
        <v>7</v>
      </c>
      <c r="J5" s="2" t="s">
        <v>40</v>
      </c>
      <c r="K5" s="2" t="s">
        <v>56</v>
      </c>
      <c r="L5" s="2" t="s">
        <v>85</v>
      </c>
      <c r="M5" s="2" t="s">
        <v>52</v>
      </c>
      <c r="N5" s="2" t="s">
        <v>53</v>
      </c>
      <c r="O5" s="2" t="s">
        <v>2</v>
      </c>
      <c r="P5" s="2" t="s">
        <v>9</v>
      </c>
      <c r="Q5" s="24"/>
      <c r="R5" s="33" t="s">
        <v>11</v>
      </c>
      <c r="S5" s="33" t="s">
        <v>49</v>
      </c>
      <c r="T5" s="2" t="s">
        <v>9</v>
      </c>
      <c r="U5" s="2" t="s">
        <v>14</v>
      </c>
      <c r="V5" s="23"/>
      <c r="W5" s="2" t="s">
        <v>8</v>
      </c>
      <c r="X5" s="2" t="s">
        <v>38</v>
      </c>
      <c r="Y5" s="2" t="s">
        <v>5</v>
      </c>
      <c r="Z5" s="2" t="s">
        <v>7</v>
      </c>
      <c r="AA5" s="2" t="s">
        <v>40</v>
      </c>
      <c r="AB5" s="2" t="s">
        <v>56</v>
      </c>
      <c r="AC5" s="2" t="s">
        <v>85</v>
      </c>
      <c r="AD5" s="2" t="s">
        <v>52</v>
      </c>
      <c r="AE5" s="2" t="s">
        <v>53</v>
      </c>
      <c r="AF5" s="2" t="s">
        <v>2</v>
      </c>
      <c r="AG5" s="2" t="s">
        <v>9</v>
      </c>
      <c r="AH5" s="24"/>
      <c r="AI5" s="33" t="s">
        <v>11</v>
      </c>
      <c r="AJ5" s="33" t="s">
        <v>49</v>
      </c>
      <c r="AK5" s="33" t="s">
        <v>9</v>
      </c>
      <c r="AL5" s="2" t="s">
        <v>14</v>
      </c>
      <c r="AM5" s="23"/>
      <c r="AN5" s="2" t="s">
        <v>8</v>
      </c>
      <c r="AO5" s="2" t="s">
        <v>38</v>
      </c>
      <c r="AP5" s="2" t="s">
        <v>5</v>
      </c>
      <c r="AQ5" s="2" t="s">
        <v>7</v>
      </c>
      <c r="AR5" s="2" t="s">
        <v>40</v>
      </c>
      <c r="AS5" s="2" t="s">
        <v>56</v>
      </c>
      <c r="AT5" s="2" t="s">
        <v>85</v>
      </c>
      <c r="AU5" s="2" t="s">
        <v>52</v>
      </c>
      <c r="AV5" s="2" t="s">
        <v>53</v>
      </c>
      <c r="AW5" s="2" t="s">
        <v>2</v>
      </c>
      <c r="AX5" s="2" t="s">
        <v>9</v>
      </c>
      <c r="AY5" s="24"/>
      <c r="AZ5" s="33" t="s">
        <v>11</v>
      </c>
      <c r="BA5" s="33" t="s">
        <v>49</v>
      </c>
      <c r="BB5" s="33" t="s">
        <v>9</v>
      </c>
      <c r="BC5" s="2" t="s">
        <v>14</v>
      </c>
      <c r="BD5" s="23"/>
      <c r="BE5" s="2" t="s">
        <v>19</v>
      </c>
      <c r="BF5" s="2" t="s">
        <v>20</v>
      </c>
      <c r="BG5" s="2" t="s">
        <v>21</v>
      </c>
      <c r="BH5" s="2" t="s">
        <v>9</v>
      </c>
      <c r="BI5" s="2" t="s">
        <v>74</v>
      </c>
      <c r="BJ5" s="119" t="s">
        <v>2</v>
      </c>
    </row>
    <row r="6" spans="1:62" x14ac:dyDescent="0.2">
      <c r="Q6" s="9"/>
      <c r="V6" s="22"/>
      <c r="AH6" s="9"/>
      <c r="AM6" s="22"/>
      <c r="AY6" s="9"/>
      <c r="BD6" s="22"/>
    </row>
    <row r="7" spans="1:62" ht="14.25" x14ac:dyDescent="0.2">
      <c r="A7" s="84">
        <v>130</v>
      </c>
      <c r="B7" s="86" t="s">
        <v>149</v>
      </c>
      <c r="C7" s="86" t="s">
        <v>197</v>
      </c>
      <c r="D7" s="86" t="s">
        <v>110</v>
      </c>
      <c r="E7" s="101" t="s">
        <v>220</v>
      </c>
      <c r="F7" s="20">
        <v>5</v>
      </c>
      <c r="G7" s="20">
        <v>6.8</v>
      </c>
      <c r="H7" s="20">
        <v>6.6</v>
      </c>
      <c r="I7" s="20">
        <v>7.2</v>
      </c>
      <c r="J7" s="20">
        <v>6</v>
      </c>
      <c r="K7" s="20">
        <v>6.5</v>
      </c>
      <c r="L7" s="20">
        <v>6.5</v>
      </c>
      <c r="M7" s="4">
        <f t="shared" ref="M7:M21" si="0">SUM(F7:L7)</f>
        <v>44.599999999999994</v>
      </c>
      <c r="N7" s="13">
        <f t="shared" ref="N7:N21" si="1">M7/7</f>
        <v>6.371428571428571</v>
      </c>
      <c r="O7" s="20">
        <v>7.2</v>
      </c>
      <c r="P7" s="5">
        <f t="shared" ref="P7:P21" si="2">(N7*0.75)+(O7*0.25)</f>
        <v>6.5785714285714283</v>
      </c>
      <c r="Q7" s="9"/>
      <c r="R7" s="20">
        <v>7.27</v>
      </c>
      <c r="S7" s="20">
        <v>6.4</v>
      </c>
      <c r="T7" s="6">
        <f t="shared" ref="T7:T21" si="3">(R7*0.75)+(S7*0.25)</f>
        <v>7.0525000000000002</v>
      </c>
      <c r="U7" s="6">
        <f t="shared" ref="U7:U21" si="4">(P7+T7)/2</f>
        <v>6.8155357142857138</v>
      </c>
      <c r="V7" s="22"/>
      <c r="W7" s="20">
        <v>5.2</v>
      </c>
      <c r="X7" s="20">
        <v>5.6</v>
      </c>
      <c r="Y7" s="20">
        <v>5.6</v>
      </c>
      <c r="Z7" s="20">
        <v>6.2</v>
      </c>
      <c r="AA7" s="20">
        <v>5.8</v>
      </c>
      <c r="AB7" s="20">
        <v>5.2</v>
      </c>
      <c r="AC7" s="20">
        <v>5.8</v>
      </c>
      <c r="AD7" s="4">
        <f t="shared" ref="AD7:AD21" si="5">SUM(W7:AC7)</f>
        <v>39.4</v>
      </c>
      <c r="AE7" s="13">
        <f t="shared" ref="AE7:AE21" si="6">AD7/7</f>
        <v>5.6285714285714281</v>
      </c>
      <c r="AF7" s="20">
        <v>6.2</v>
      </c>
      <c r="AG7" s="5">
        <f t="shared" ref="AG7:AG21" si="7">(AE7*0.75)+(AF7*0.25)</f>
        <v>5.7714285714285714</v>
      </c>
      <c r="AH7" s="9"/>
      <c r="AI7" s="20">
        <v>7.5</v>
      </c>
      <c r="AJ7" s="20">
        <v>5.7</v>
      </c>
      <c r="AK7" s="6">
        <f t="shared" ref="AK7:AK21" si="8">(AI7*0.75)+(AJ7*0.25)</f>
        <v>7.05</v>
      </c>
      <c r="AL7" s="6">
        <f t="shared" ref="AL7:AL21" si="9">(AG7+AK7)/2</f>
        <v>6.4107142857142856</v>
      </c>
      <c r="AM7" s="22"/>
      <c r="AN7" s="20"/>
      <c r="AO7" s="20"/>
      <c r="AP7" s="20"/>
      <c r="AQ7" s="20"/>
      <c r="AR7" s="20"/>
      <c r="AS7" s="20"/>
      <c r="AT7" s="20"/>
      <c r="AU7" s="4">
        <f t="shared" ref="AU7:AU21" si="10">SUM(AN7:AT7)</f>
        <v>0</v>
      </c>
      <c r="AV7" s="13">
        <f t="shared" ref="AV7:AV21" si="11">AU7/7</f>
        <v>0</v>
      </c>
      <c r="AW7" s="20"/>
      <c r="AX7" s="5">
        <f t="shared" ref="AX7:AX21" si="12">(AV7*0.75)+(AW7*0.25)</f>
        <v>0</v>
      </c>
      <c r="AY7" s="9"/>
      <c r="AZ7" s="20"/>
      <c r="BA7" s="20"/>
      <c r="BB7" s="6">
        <f t="shared" ref="BB7:BB21" si="13">(AZ7*0.75)+(BA7*0.25)</f>
        <v>0</v>
      </c>
      <c r="BC7" s="6">
        <f t="shared" ref="BC7:BC21" si="14">(AX7+BB7)/2</f>
        <v>0</v>
      </c>
      <c r="BD7" s="22"/>
      <c r="BE7" s="124">
        <f t="shared" ref="BE7:BE21" si="15">U7</f>
        <v>6.8155357142857138</v>
      </c>
      <c r="BF7" s="124">
        <f t="shared" ref="BF7:BF21" si="16">AL7</f>
        <v>6.4107142857142856</v>
      </c>
      <c r="BG7" s="124"/>
      <c r="BH7" s="124">
        <f t="shared" ref="BH7:BH21" si="17">AVERAGE(BE7:BG7)</f>
        <v>6.6131250000000001</v>
      </c>
      <c r="BI7" s="81">
        <v>1</v>
      </c>
      <c r="BJ7" s="6">
        <f>(SUM(O7,AF7,AW7))/3</f>
        <v>4.4666666666666668</v>
      </c>
    </row>
    <row r="8" spans="1:62" ht="14.25" x14ac:dyDescent="0.2">
      <c r="A8" s="84">
        <v>85</v>
      </c>
      <c r="B8" s="81" t="s">
        <v>184</v>
      </c>
      <c r="C8" s="81" t="s">
        <v>206</v>
      </c>
      <c r="D8" s="81" t="s">
        <v>234</v>
      </c>
      <c r="E8" s="100" t="s">
        <v>231</v>
      </c>
      <c r="F8" s="20">
        <v>6</v>
      </c>
      <c r="G8" s="20">
        <v>7.2</v>
      </c>
      <c r="H8" s="20">
        <v>5.2</v>
      </c>
      <c r="I8" s="20">
        <v>6.5</v>
      </c>
      <c r="J8" s="20">
        <v>6.6</v>
      </c>
      <c r="K8" s="20">
        <v>4.8</v>
      </c>
      <c r="L8" s="20">
        <v>6.8</v>
      </c>
      <c r="M8" s="4">
        <f t="shared" si="0"/>
        <v>43.099999999999994</v>
      </c>
      <c r="N8" s="13">
        <f t="shared" si="1"/>
        <v>6.1571428571428566</v>
      </c>
      <c r="O8" s="20">
        <v>6.2</v>
      </c>
      <c r="P8" s="5">
        <f t="shared" si="2"/>
        <v>6.1678571428571418</v>
      </c>
      <c r="Q8" s="9"/>
      <c r="R8" s="20">
        <v>7.23</v>
      </c>
      <c r="S8" s="20">
        <v>6.8</v>
      </c>
      <c r="T8" s="6">
        <f t="shared" si="3"/>
        <v>7.1225000000000005</v>
      </c>
      <c r="U8" s="6">
        <f t="shared" si="4"/>
        <v>6.6451785714285716</v>
      </c>
      <c r="V8" s="22"/>
      <c r="W8" s="20">
        <v>5.2</v>
      </c>
      <c r="X8" s="20">
        <v>5.6</v>
      </c>
      <c r="Y8" s="20">
        <v>5</v>
      </c>
      <c r="Z8" s="20">
        <v>5.8</v>
      </c>
      <c r="AA8" s="20">
        <v>6.2</v>
      </c>
      <c r="AB8" s="20">
        <v>5.4</v>
      </c>
      <c r="AC8" s="20">
        <v>6.8</v>
      </c>
      <c r="AD8" s="4">
        <f t="shared" si="5"/>
        <v>40</v>
      </c>
      <c r="AE8" s="13">
        <f t="shared" si="6"/>
        <v>5.7142857142857144</v>
      </c>
      <c r="AF8" s="20">
        <v>6</v>
      </c>
      <c r="AG8" s="5">
        <f t="shared" si="7"/>
        <v>5.7857142857142856</v>
      </c>
      <c r="AH8" s="9"/>
      <c r="AI8" s="20">
        <v>7.5</v>
      </c>
      <c r="AJ8" s="20">
        <v>5.6</v>
      </c>
      <c r="AK8" s="6">
        <f t="shared" si="8"/>
        <v>7.0250000000000004</v>
      </c>
      <c r="AL8" s="6">
        <f t="shared" si="9"/>
        <v>6.4053571428571434</v>
      </c>
      <c r="AM8" s="22"/>
      <c r="AN8" s="20"/>
      <c r="AO8" s="20"/>
      <c r="AP8" s="20"/>
      <c r="AQ8" s="20"/>
      <c r="AR8" s="20"/>
      <c r="AS8" s="20"/>
      <c r="AT8" s="20"/>
      <c r="AU8" s="4">
        <f t="shared" si="10"/>
        <v>0</v>
      </c>
      <c r="AV8" s="13">
        <f t="shared" si="11"/>
        <v>0</v>
      </c>
      <c r="AW8" s="20"/>
      <c r="AX8" s="5">
        <f t="shared" si="12"/>
        <v>0</v>
      </c>
      <c r="AY8" s="9"/>
      <c r="AZ8" s="20"/>
      <c r="BA8" s="20"/>
      <c r="BB8" s="6">
        <f t="shared" si="13"/>
        <v>0</v>
      </c>
      <c r="BC8" s="6">
        <f t="shared" si="14"/>
        <v>0</v>
      </c>
      <c r="BD8" s="22"/>
      <c r="BE8" s="124">
        <f t="shared" si="15"/>
        <v>6.6451785714285716</v>
      </c>
      <c r="BF8" s="124">
        <f t="shared" si="16"/>
        <v>6.4053571428571434</v>
      </c>
      <c r="BG8" s="124"/>
      <c r="BH8" s="124">
        <f t="shared" si="17"/>
        <v>6.5252678571428575</v>
      </c>
      <c r="BI8" s="81">
        <v>2</v>
      </c>
      <c r="BJ8" s="6">
        <f t="shared" ref="BJ8:BJ21" si="18">(SUM(O8,AF8,AW8))/3</f>
        <v>4.0666666666666664</v>
      </c>
    </row>
    <row r="9" spans="1:62" ht="14.25" x14ac:dyDescent="0.2">
      <c r="A9" s="84">
        <v>67</v>
      </c>
      <c r="B9" s="81" t="s">
        <v>135</v>
      </c>
      <c r="C9" s="81" t="s">
        <v>210</v>
      </c>
      <c r="D9" s="81" t="s">
        <v>129</v>
      </c>
      <c r="E9" s="100" t="s">
        <v>88</v>
      </c>
      <c r="F9" s="20">
        <v>4.8</v>
      </c>
      <c r="G9" s="20">
        <v>6.6</v>
      </c>
      <c r="H9" s="20">
        <v>5.4</v>
      </c>
      <c r="I9" s="20">
        <v>6.6</v>
      </c>
      <c r="J9" s="20">
        <v>6.2</v>
      </c>
      <c r="K9" s="20">
        <v>5.2</v>
      </c>
      <c r="L9" s="20">
        <v>5.5</v>
      </c>
      <c r="M9" s="4">
        <f t="shared" si="0"/>
        <v>40.299999999999997</v>
      </c>
      <c r="N9" s="13">
        <f t="shared" si="1"/>
        <v>5.7571428571428571</v>
      </c>
      <c r="O9" s="20">
        <v>6.9</v>
      </c>
      <c r="P9" s="5">
        <f t="shared" si="2"/>
        <v>6.0428571428571427</v>
      </c>
      <c r="Q9" s="9"/>
      <c r="R9" s="20">
        <v>7.2</v>
      </c>
      <c r="S9" s="20">
        <v>7.3</v>
      </c>
      <c r="T9" s="6">
        <f t="shared" si="3"/>
        <v>7.2250000000000005</v>
      </c>
      <c r="U9" s="6">
        <f t="shared" si="4"/>
        <v>6.6339285714285712</v>
      </c>
      <c r="V9" s="22"/>
      <c r="W9" s="20">
        <v>5.6</v>
      </c>
      <c r="X9" s="20">
        <v>5.8</v>
      </c>
      <c r="Y9" s="20">
        <v>5.4</v>
      </c>
      <c r="Z9" s="20">
        <v>6</v>
      </c>
      <c r="AA9" s="20">
        <v>6.4</v>
      </c>
      <c r="AB9" s="20">
        <v>5.5</v>
      </c>
      <c r="AC9" s="20">
        <v>5.5</v>
      </c>
      <c r="AD9" s="4">
        <f t="shared" si="5"/>
        <v>40.199999999999996</v>
      </c>
      <c r="AE9" s="13">
        <f t="shared" si="6"/>
        <v>5.742857142857142</v>
      </c>
      <c r="AF9" s="20">
        <v>6.5</v>
      </c>
      <c r="AG9" s="5">
        <f t="shared" si="7"/>
        <v>5.9321428571428569</v>
      </c>
      <c r="AH9" s="9"/>
      <c r="AI9" s="20">
        <v>7.2</v>
      </c>
      <c r="AJ9" s="20">
        <v>5.6</v>
      </c>
      <c r="AK9" s="6">
        <f t="shared" si="8"/>
        <v>6.8000000000000007</v>
      </c>
      <c r="AL9" s="6">
        <f t="shared" si="9"/>
        <v>6.3660714285714288</v>
      </c>
      <c r="AM9" s="22"/>
      <c r="AN9" s="20"/>
      <c r="AO9" s="20"/>
      <c r="AP9" s="20"/>
      <c r="AQ9" s="20"/>
      <c r="AR9" s="20"/>
      <c r="AS9" s="20"/>
      <c r="AT9" s="20"/>
      <c r="AU9" s="4">
        <f t="shared" si="10"/>
        <v>0</v>
      </c>
      <c r="AV9" s="13">
        <f t="shared" si="11"/>
        <v>0</v>
      </c>
      <c r="AW9" s="20"/>
      <c r="AX9" s="5">
        <f t="shared" si="12"/>
        <v>0</v>
      </c>
      <c r="AY9" s="9"/>
      <c r="AZ9" s="20"/>
      <c r="BA9" s="20"/>
      <c r="BB9" s="6">
        <f t="shared" si="13"/>
        <v>0</v>
      </c>
      <c r="BC9" s="6">
        <f t="shared" si="14"/>
        <v>0</v>
      </c>
      <c r="BD9" s="22"/>
      <c r="BE9" s="124">
        <f t="shared" si="15"/>
        <v>6.6339285714285712</v>
      </c>
      <c r="BF9" s="124">
        <f t="shared" si="16"/>
        <v>6.3660714285714288</v>
      </c>
      <c r="BG9" s="124"/>
      <c r="BH9" s="124">
        <f t="shared" si="17"/>
        <v>6.5</v>
      </c>
      <c r="BI9" s="81">
        <v>3</v>
      </c>
      <c r="BJ9" s="6">
        <f t="shared" si="18"/>
        <v>4.4666666666666668</v>
      </c>
    </row>
    <row r="10" spans="1:62" ht="14.25" x14ac:dyDescent="0.2">
      <c r="A10" s="84">
        <v>77</v>
      </c>
      <c r="B10" s="81" t="s">
        <v>127</v>
      </c>
      <c r="C10" s="81" t="s">
        <v>210</v>
      </c>
      <c r="D10" s="81" t="s">
        <v>236</v>
      </c>
      <c r="E10" s="100" t="s">
        <v>88</v>
      </c>
      <c r="F10" s="20">
        <v>4.7</v>
      </c>
      <c r="G10" s="20">
        <v>7.2</v>
      </c>
      <c r="H10" s="20">
        <v>6.5</v>
      </c>
      <c r="I10" s="20">
        <v>6.8</v>
      </c>
      <c r="J10" s="20">
        <v>5.2</v>
      </c>
      <c r="K10" s="20">
        <v>5.2</v>
      </c>
      <c r="L10" s="20">
        <v>5.6</v>
      </c>
      <c r="M10" s="4">
        <f t="shared" si="0"/>
        <v>41.2</v>
      </c>
      <c r="N10" s="13">
        <f t="shared" si="1"/>
        <v>5.8857142857142861</v>
      </c>
      <c r="O10" s="20">
        <v>6.8</v>
      </c>
      <c r="P10" s="5">
        <f t="shared" si="2"/>
        <v>6.1142857142857148</v>
      </c>
      <c r="Q10" s="9"/>
      <c r="R10" s="20">
        <v>7.57</v>
      </c>
      <c r="S10" s="20">
        <v>6.8</v>
      </c>
      <c r="T10" s="6">
        <f t="shared" si="3"/>
        <v>7.3775000000000004</v>
      </c>
      <c r="U10" s="6">
        <f t="shared" si="4"/>
        <v>6.7458928571428576</v>
      </c>
      <c r="V10" s="22"/>
      <c r="W10" s="20">
        <v>5.2</v>
      </c>
      <c r="X10" s="20">
        <v>5.4</v>
      </c>
      <c r="Y10" s="20">
        <v>5.4</v>
      </c>
      <c r="Z10" s="20">
        <v>5.7</v>
      </c>
      <c r="AA10" s="20">
        <v>5.5</v>
      </c>
      <c r="AB10" s="20">
        <v>4.9000000000000004</v>
      </c>
      <c r="AC10" s="20">
        <v>5</v>
      </c>
      <c r="AD10" s="4">
        <f t="shared" si="5"/>
        <v>37.1</v>
      </c>
      <c r="AE10" s="13">
        <f t="shared" si="6"/>
        <v>5.3</v>
      </c>
      <c r="AF10" s="20">
        <v>6.5</v>
      </c>
      <c r="AG10" s="5">
        <f t="shared" si="7"/>
        <v>5.6</v>
      </c>
      <c r="AH10" s="9"/>
      <c r="AI10" s="20">
        <v>7.5</v>
      </c>
      <c r="AJ10" s="20">
        <v>4.9000000000000004</v>
      </c>
      <c r="AK10" s="6">
        <f t="shared" si="8"/>
        <v>6.85</v>
      </c>
      <c r="AL10" s="6">
        <f t="shared" si="9"/>
        <v>6.2249999999999996</v>
      </c>
      <c r="AM10" s="22"/>
      <c r="AN10" s="20"/>
      <c r="AO10" s="20"/>
      <c r="AP10" s="20"/>
      <c r="AQ10" s="20"/>
      <c r="AR10" s="20"/>
      <c r="AS10" s="20"/>
      <c r="AT10" s="20"/>
      <c r="AU10" s="4">
        <f t="shared" si="10"/>
        <v>0</v>
      </c>
      <c r="AV10" s="13">
        <f t="shared" si="11"/>
        <v>0</v>
      </c>
      <c r="AW10" s="20"/>
      <c r="AX10" s="5">
        <f t="shared" si="12"/>
        <v>0</v>
      </c>
      <c r="AY10" s="9"/>
      <c r="AZ10" s="20"/>
      <c r="BA10" s="20"/>
      <c r="BB10" s="6">
        <f t="shared" si="13"/>
        <v>0</v>
      </c>
      <c r="BC10" s="6">
        <f t="shared" si="14"/>
        <v>0</v>
      </c>
      <c r="BD10" s="22"/>
      <c r="BE10" s="124">
        <f t="shared" si="15"/>
        <v>6.7458928571428576</v>
      </c>
      <c r="BF10" s="124">
        <f t="shared" si="16"/>
        <v>6.2249999999999996</v>
      </c>
      <c r="BG10" s="124"/>
      <c r="BH10" s="124">
        <f t="shared" si="17"/>
        <v>6.4854464285714286</v>
      </c>
      <c r="BI10" s="81">
        <v>4</v>
      </c>
      <c r="BJ10" s="6">
        <f t="shared" si="18"/>
        <v>4.4333333333333336</v>
      </c>
    </row>
    <row r="11" spans="1:62" ht="14.25" x14ac:dyDescent="0.2">
      <c r="A11" s="84">
        <v>126</v>
      </c>
      <c r="B11" s="81" t="s">
        <v>151</v>
      </c>
      <c r="C11" s="81" t="s">
        <v>200</v>
      </c>
      <c r="D11" s="81" t="s">
        <v>214</v>
      </c>
      <c r="E11" s="99" t="s">
        <v>224</v>
      </c>
      <c r="F11" s="20">
        <v>0</v>
      </c>
      <c r="G11" s="20">
        <v>7.4</v>
      </c>
      <c r="H11" s="20">
        <v>5.6</v>
      </c>
      <c r="I11" s="20">
        <v>6</v>
      </c>
      <c r="J11" s="20">
        <v>6.4</v>
      </c>
      <c r="K11" s="20">
        <v>6.6</v>
      </c>
      <c r="L11" s="20">
        <v>6</v>
      </c>
      <c r="M11" s="4">
        <f t="shared" si="0"/>
        <v>38</v>
      </c>
      <c r="N11" s="13">
        <f t="shared" si="1"/>
        <v>5.4285714285714288</v>
      </c>
      <c r="O11" s="20">
        <v>6.4</v>
      </c>
      <c r="P11" s="5">
        <f t="shared" si="2"/>
        <v>5.6714285714285708</v>
      </c>
      <c r="Q11" s="9"/>
      <c r="R11" s="20">
        <v>7.9</v>
      </c>
      <c r="S11" s="20">
        <v>7.2</v>
      </c>
      <c r="T11" s="6">
        <f t="shared" si="3"/>
        <v>7.7250000000000005</v>
      </c>
      <c r="U11" s="6">
        <f t="shared" si="4"/>
        <v>6.6982142857142861</v>
      </c>
      <c r="V11" s="22"/>
      <c r="W11" s="20">
        <v>4.4000000000000004</v>
      </c>
      <c r="X11" s="20">
        <v>5.6</v>
      </c>
      <c r="Y11" s="20">
        <v>5.4</v>
      </c>
      <c r="Z11" s="20">
        <v>6</v>
      </c>
      <c r="AA11" s="20">
        <v>6.2</v>
      </c>
      <c r="AB11" s="20">
        <v>5.2</v>
      </c>
      <c r="AC11" s="20">
        <v>5.6</v>
      </c>
      <c r="AD11" s="4">
        <f t="shared" si="5"/>
        <v>38.4</v>
      </c>
      <c r="AE11" s="13">
        <f t="shared" si="6"/>
        <v>5.4857142857142858</v>
      </c>
      <c r="AF11" s="20">
        <v>6.2</v>
      </c>
      <c r="AG11" s="5">
        <f t="shared" si="7"/>
        <v>5.6642857142857137</v>
      </c>
      <c r="AH11" s="9"/>
      <c r="AI11" s="20">
        <v>6.9</v>
      </c>
      <c r="AJ11" s="20">
        <v>5.5</v>
      </c>
      <c r="AK11" s="6">
        <f t="shared" si="8"/>
        <v>6.5500000000000007</v>
      </c>
      <c r="AL11" s="6">
        <f t="shared" si="9"/>
        <v>6.1071428571428577</v>
      </c>
      <c r="AM11" s="22"/>
      <c r="AN11" s="20"/>
      <c r="AO11" s="20"/>
      <c r="AP11" s="20"/>
      <c r="AQ11" s="20"/>
      <c r="AR11" s="20"/>
      <c r="AS11" s="20"/>
      <c r="AT11" s="20"/>
      <c r="AU11" s="4">
        <f t="shared" si="10"/>
        <v>0</v>
      </c>
      <c r="AV11" s="13">
        <f t="shared" si="11"/>
        <v>0</v>
      </c>
      <c r="AW11" s="20"/>
      <c r="AX11" s="5">
        <f t="shared" si="12"/>
        <v>0</v>
      </c>
      <c r="AY11" s="9"/>
      <c r="AZ11" s="20"/>
      <c r="BA11" s="20"/>
      <c r="BB11" s="6">
        <f t="shared" si="13"/>
        <v>0</v>
      </c>
      <c r="BC11" s="6">
        <f t="shared" si="14"/>
        <v>0</v>
      </c>
      <c r="BD11" s="22"/>
      <c r="BE11" s="124">
        <f t="shared" si="15"/>
        <v>6.6982142857142861</v>
      </c>
      <c r="BF11" s="124">
        <f t="shared" si="16"/>
        <v>6.1071428571428577</v>
      </c>
      <c r="BG11" s="124"/>
      <c r="BH11" s="124">
        <f t="shared" si="17"/>
        <v>6.4026785714285719</v>
      </c>
      <c r="BI11" s="81">
        <v>5</v>
      </c>
      <c r="BJ11" s="6">
        <f t="shared" si="18"/>
        <v>4.2</v>
      </c>
    </row>
    <row r="12" spans="1:62" ht="14.25" x14ac:dyDescent="0.2">
      <c r="A12" s="84">
        <v>129</v>
      </c>
      <c r="B12" s="81" t="s">
        <v>114</v>
      </c>
      <c r="C12" s="81" t="s">
        <v>199</v>
      </c>
      <c r="D12" s="81" t="s">
        <v>214</v>
      </c>
      <c r="E12" s="99" t="s">
        <v>224</v>
      </c>
      <c r="F12" s="20">
        <v>4.9000000000000004</v>
      </c>
      <c r="G12" s="20">
        <v>6.4</v>
      </c>
      <c r="H12" s="20">
        <v>4.8</v>
      </c>
      <c r="I12" s="20">
        <v>5</v>
      </c>
      <c r="J12" s="20">
        <v>5.6</v>
      </c>
      <c r="K12" s="20">
        <v>5.5</v>
      </c>
      <c r="L12" s="20">
        <v>5.6</v>
      </c>
      <c r="M12" s="4">
        <f t="shared" si="0"/>
        <v>37.800000000000004</v>
      </c>
      <c r="N12" s="13">
        <f t="shared" si="1"/>
        <v>5.4</v>
      </c>
      <c r="O12" s="20">
        <v>6.1</v>
      </c>
      <c r="P12" s="5">
        <f t="shared" si="2"/>
        <v>5.5750000000000011</v>
      </c>
      <c r="Q12" s="9"/>
      <c r="R12" s="20">
        <v>7.3</v>
      </c>
      <c r="S12" s="20">
        <v>6.2</v>
      </c>
      <c r="T12" s="6">
        <f t="shared" si="3"/>
        <v>7.0249999999999995</v>
      </c>
      <c r="U12" s="6">
        <f t="shared" si="4"/>
        <v>6.3000000000000007</v>
      </c>
      <c r="V12" s="22"/>
      <c r="W12" s="20">
        <v>5.2</v>
      </c>
      <c r="X12" s="20">
        <v>5.6</v>
      </c>
      <c r="Y12" s="20">
        <v>5.6</v>
      </c>
      <c r="Z12" s="20">
        <v>5.8</v>
      </c>
      <c r="AA12" s="20">
        <v>5.8</v>
      </c>
      <c r="AB12" s="20">
        <v>5.4</v>
      </c>
      <c r="AC12" s="20">
        <v>5.2</v>
      </c>
      <c r="AD12" s="4">
        <f t="shared" si="5"/>
        <v>38.6</v>
      </c>
      <c r="AE12" s="13">
        <f t="shared" si="6"/>
        <v>5.5142857142857142</v>
      </c>
      <c r="AF12" s="20">
        <v>6</v>
      </c>
      <c r="AG12" s="5">
        <f t="shared" si="7"/>
        <v>5.6357142857142861</v>
      </c>
      <c r="AH12" s="9"/>
      <c r="AI12" s="20">
        <v>7.66</v>
      </c>
      <c r="AJ12" s="20">
        <v>5.5</v>
      </c>
      <c r="AK12" s="6">
        <f t="shared" si="8"/>
        <v>7.12</v>
      </c>
      <c r="AL12" s="6">
        <f t="shared" si="9"/>
        <v>6.3778571428571436</v>
      </c>
      <c r="AM12" s="22"/>
      <c r="AN12" s="20"/>
      <c r="AO12" s="20"/>
      <c r="AP12" s="20"/>
      <c r="AQ12" s="20"/>
      <c r="AR12" s="20"/>
      <c r="AS12" s="20"/>
      <c r="AT12" s="20"/>
      <c r="AU12" s="4">
        <f t="shared" si="10"/>
        <v>0</v>
      </c>
      <c r="AV12" s="13">
        <f t="shared" si="11"/>
        <v>0</v>
      </c>
      <c r="AW12" s="20"/>
      <c r="AX12" s="5">
        <f t="shared" si="12"/>
        <v>0</v>
      </c>
      <c r="AY12" s="9"/>
      <c r="AZ12" s="20"/>
      <c r="BA12" s="20"/>
      <c r="BB12" s="6">
        <f t="shared" si="13"/>
        <v>0</v>
      </c>
      <c r="BC12" s="6">
        <f t="shared" si="14"/>
        <v>0</v>
      </c>
      <c r="BD12" s="22"/>
      <c r="BE12" s="124">
        <f t="shared" si="15"/>
        <v>6.3000000000000007</v>
      </c>
      <c r="BF12" s="124">
        <f t="shared" si="16"/>
        <v>6.3778571428571436</v>
      </c>
      <c r="BG12" s="124"/>
      <c r="BH12" s="124">
        <f t="shared" si="17"/>
        <v>6.3389285714285721</v>
      </c>
      <c r="BI12" s="81">
        <v>6</v>
      </c>
      <c r="BJ12" s="6">
        <f t="shared" si="18"/>
        <v>4.0333333333333332</v>
      </c>
    </row>
    <row r="13" spans="1:62" ht="14.25" x14ac:dyDescent="0.2">
      <c r="A13" s="84">
        <v>75</v>
      </c>
      <c r="B13" s="81" t="s">
        <v>133</v>
      </c>
      <c r="C13" s="81" t="s">
        <v>210</v>
      </c>
      <c r="D13" s="81" t="s">
        <v>129</v>
      </c>
      <c r="E13" s="100" t="s">
        <v>88</v>
      </c>
      <c r="F13" s="20">
        <v>5</v>
      </c>
      <c r="G13" s="20">
        <v>6.6</v>
      </c>
      <c r="H13" s="20">
        <v>6</v>
      </c>
      <c r="I13" s="20">
        <v>7.8</v>
      </c>
      <c r="J13" s="20">
        <v>5</v>
      </c>
      <c r="K13" s="20">
        <v>5.2</v>
      </c>
      <c r="L13" s="20">
        <v>5.4</v>
      </c>
      <c r="M13" s="4">
        <f t="shared" si="0"/>
        <v>41</v>
      </c>
      <c r="N13" s="13">
        <f t="shared" si="1"/>
        <v>5.8571428571428568</v>
      </c>
      <c r="O13" s="20">
        <v>6.8</v>
      </c>
      <c r="P13" s="5">
        <f t="shared" si="2"/>
        <v>6.0928571428571425</v>
      </c>
      <c r="Q13" s="9"/>
      <c r="R13" s="20">
        <v>5.88</v>
      </c>
      <c r="S13" s="20">
        <v>6.4</v>
      </c>
      <c r="T13" s="6">
        <f t="shared" si="3"/>
        <v>6.01</v>
      </c>
      <c r="U13" s="6">
        <f t="shared" si="4"/>
        <v>6.0514285714285716</v>
      </c>
      <c r="V13" s="22"/>
      <c r="W13" s="20">
        <v>5.4</v>
      </c>
      <c r="X13" s="20">
        <v>6</v>
      </c>
      <c r="Y13" s="20">
        <v>6.5</v>
      </c>
      <c r="Z13" s="20">
        <v>7</v>
      </c>
      <c r="AA13" s="20">
        <v>5.8</v>
      </c>
      <c r="AB13" s="20">
        <v>5.4</v>
      </c>
      <c r="AC13" s="20">
        <v>5.4</v>
      </c>
      <c r="AD13" s="4">
        <f t="shared" si="5"/>
        <v>41.5</v>
      </c>
      <c r="AE13" s="13">
        <f t="shared" si="6"/>
        <v>5.9285714285714288</v>
      </c>
      <c r="AF13" s="20">
        <v>6.5</v>
      </c>
      <c r="AG13" s="5">
        <f t="shared" si="7"/>
        <v>6.0714285714285712</v>
      </c>
      <c r="AH13" s="9"/>
      <c r="AI13" s="20">
        <v>7.16</v>
      </c>
      <c r="AJ13" s="20">
        <v>5</v>
      </c>
      <c r="AK13" s="6">
        <f t="shared" si="8"/>
        <v>6.62</v>
      </c>
      <c r="AL13" s="6">
        <f t="shared" si="9"/>
        <v>6.3457142857142852</v>
      </c>
      <c r="AM13" s="22"/>
      <c r="AN13" s="20"/>
      <c r="AO13" s="20"/>
      <c r="AP13" s="20"/>
      <c r="AQ13" s="20"/>
      <c r="AR13" s="20"/>
      <c r="AS13" s="20"/>
      <c r="AT13" s="20"/>
      <c r="AU13" s="4">
        <f t="shared" si="10"/>
        <v>0</v>
      </c>
      <c r="AV13" s="13">
        <f t="shared" si="11"/>
        <v>0</v>
      </c>
      <c r="AW13" s="20"/>
      <c r="AX13" s="5">
        <f t="shared" si="12"/>
        <v>0</v>
      </c>
      <c r="AY13" s="9"/>
      <c r="AZ13" s="20"/>
      <c r="BA13" s="20"/>
      <c r="BB13" s="6">
        <f t="shared" si="13"/>
        <v>0</v>
      </c>
      <c r="BC13" s="6">
        <f t="shared" si="14"/>
        <v>0</v>
      </c>
      <c r="BD13" s="22"/>
      <c r="BE13" s="6">
        <f t="shared" si="15"/>
        <v>6.0514285714285716</v>
      </c>
      <c r="BF13" s="6">
        <f t="shared" si="16"/>
        <v>6.3457142857142852</v>
      </c>
      <c r="BG13" s="6"/>
      <c r="BH13" s="6">
        <f t="shared" si="17"/>
        <v>6.1985714285714284</v>
      </c>
      <c r="BJ13" s="6">
        <f t="shared" si="18"/>
        <v>4.4333333333333336</v>
      </c>
    </row>
    <row r="14" spans="1:62" ht="14.25" x14ac:dyDescent="0.2">
      <c r="A14" s="84">
        <v>92</v>
      </c>
      <c r="B14" s="81" t="s">
        <v>125</v>
      </c>
      <c r="C14" s="81" t="s">
        <v>206</v>
      </c>
      <c r="D14" s="81" t="s">
        <v>234</v>
      </c>
      <c r="E14" s="81" t="s">
        <v>231</v>
      </c>
      <c r="F14" s="20">
        <v>5</v>
      </c>
      <c r="G14" s="20">
        <v>6.5</v>
      </c>
      <c r="H14" s="20">
        <v>6.5</v>
      </c>
      <c r="I14" s="20">
        <v>6.8</v>
      </c>
      <c r="J14" s="20">
        <v>5.4</v>
      </c>
      <c r="K14" s="20">
        <v>5.5</v>
      </c>
      <c r="L14" s="20">
        <v>6.2</v>
      </c>
      <c r="M14" s="4">
        <f t="shared" si="0"/>
        <v>41.900000000000006</v>
      </c>
      <c r="N14" s="13">
        <f t="shared" si="1"/>
        <v>5.9857142857142867</v>
      </c>
      <c r="O14" s="20">
        <v>6.3</v>
      </c>
      <c r="P14" s="5">
        <f t="shared" si="2"/>
        <v>6.0642857142857149</v>
      </c>
      <c r="Q14" s="9"/>
      <c r="R14" s="20">
        <v>6.66</v>
      </c>
      <c r="S14" s="20">
        <v>6.7</v>
      </c>
      <c r="T14" s="6">
        <f t="shared" si="3"/>
        <v>6.67</v>
      </c>
      <c r="U14" s="6">
        <f t="shared" si="4"/>
        <v>6.3671428571428574</v>
      </c>
      <c r="V14" s="22"/>
      <c r="W14" s="20">
        <v>5.6</v>
      </c>
      <c r="X14" s="20">
        <v>5.4</v>
      </c>
      <c r="Y14" s="20">
        <v>5</v>
      </c>
      <c r="Z14" s="20">
        <v>5.6</v>
      </c>
      <c r="AA14" s="20">
        <v>4.9000000000000004</v>
      </c>
      <c r="AB14" s="20">
        <v>4.8</v>
      </c>
      <c r="AC14" s="20">
        <v>5.6</v>
      </c>
      <c r="AD14" s="4">
        <f t="shared" si="5"/>
        <v>36.9</v>
      </c>
      <c r="AE14" s="13">
        <f t="shared" si="6"/>
        <v>5.2714285714285714</v>
      </c>
      <c r="AF14" s="20">
        <v>6</v>
      </c>
      <c r="AG14" s="5">
        <f t="shared" si="7"/>
        <v>5.4535714285714283</v>
      </c>
      <c r="AH14" s="9"/>
      <c r="AI14" s="20">
        <v>7.1</v>
      </c>
      <c r="AJ14" s="20">
        <v>4.4000000000000004</v>
      </c>
      <c r="AK14" s="6">
        <f t="shared" si="8"/>
        <v>6.4249999999999989</v>
      </c>
      <c r="AL14" s="6">
        <f t="shared" si="9"/>
        <v>5.9392857142857132</v>
      </c>
      <c r="AM14" s="22"/>
      <c r="AN14" s="20"/>
      <c r="AO14" s="20"/>
      <c r="AP14" s="20"/>
      <c r="AQ14" s="20"/>
      <c r="AR14" s="20"/>
      <c r="AS14" s="20"/>
      <c r="AT14" s="20"/>
      <c r="AU14" s="4">
        <f t="shared" si="10"/>
        <v>0</v>
      </c>
      <c r="AV14" s="13">
        <f t="shared" si="11"/>
        <v>0</v>
      </c>
      <c r="AW14" s="20"/>
      <c r="AX14" s="5">
        <f t="shared" si="12"/>
        <v>0</v>
      </c>
      <c r="AY14" s="9"/>
      <c r="AZ14" s="20"/>
      <c r="BA14" s="20"/>
      <c r="BB14" s="6">
        <f t="shared" si="13"/>
        <v>0</v>
      </c>
      <c r="BC14" s="6">
        <f t="shared" si="14"/>
        <v>0</v>
      </c>
      <c r="BD14" s="22"/>
      <c r="BE14" s="6">
        <f t="shared" si="15"/>
        <v>6.3671428571428574</v>
      </c>
      <c r="BF14" s="6">
        <f t="shared" si="16"/>
        <v>5.9392857142857132</v>
      </c>
      <c r="BG14" s="6"/>
      <c r="BH14" s="6">
        <f t="shared" si="17"/>
        <v>6.1532142857142853</v>
      </c>
      <c r="BJ14" s="6">
        <f t="shared" si="18"/>
        <v>4.1000000000000005</v>
      </c>
    </row>
    <row r="15" spans="1:62" ht="14.25" x14ac:dyDescent="0.2">
      <c r="A15" s="84">
        <v>111</v>
      </c>
      <c r="B15" s="81" t="s">
        <v>117</v>
      </c>
      <c r="C15" s="81" t="s">
        <v>206</v>
      </c>
      <c r="D15" s="81" t="s">
        <v>234</v>
      </c>
      <c r="E15" s="100" t="s">
        <v>212</v>
      </c>
      <c r="F15" s="20">
        <v>4.5999999999999996</v>
      </c>
      <c r="G15" s="20">
        <v>6.4</v>
      </c>
      <c r="H15" s="20">
        <v>5.8</v>
      </c>
      <c r="I15" s="20">
        <v>5.4</v>
      </c>
      <c r="J15" s="20">
        <v>5.2</v>
      </c>
      <c r="K15" s="20">
        <v>5.4</v>
      </c>
      <c r="L15" s="20">
        <v>6</v>
      </c>
      <c r="M15" s="4">
        <f t="shared" si="0"/>
        <v>38.800000000000004</v>
      </c>
      <c r="N15" s="13">
        <f t="shared" si="1"/>
        <v>5.5428571428571436</v>
      </c>
      <c r="O15" s="20">
        <v>6.1</v>
      </c>
      <c r="P15" s="5">
        <f t="shared" si="2"/>
        <v>5.6821428571428569</v>
      </c>
      <c r="Q15" s="9"/>
      <c r="R15" s="20">
        <v>7.63</v>
      </c>
      <c r="S15" s="20">
        <v>6.9</v>
      </c>
      <c r="T15" s="6">
        <f t="shared" si="3"/>
        <v>7.4474999999999998</v>
      </c>
      <c r="U15" s="6">
        <f t="shared" si="4"/>
        <v>6.5648214285714284</v>
      </c>
      <c r="V15" s="22"/>
      <c r="W15" s="20">
        <v>4.8</v>
      </c>
      <c r="X15" s="20">
        <v>5.4</v>
      </c>
      <c r="Y15" s="20">
        <v>5.2</v>
      </c>
      <c r="Z15" s="20">
        <v>5</v>
      </c>
      <c r="AA15" s="20">
        <v>5</v>
      </c>
      <c r="AB15" s="20">
        <v>5.5</v>
      </c>
      <c r="AC15" s="20">
        <v>5.2</v>
      </c>
      <c r="AD15" s="4">
        <f t="shared" si="5"/>
        <v>36.1</v>
      </c>
      <c r="AE15" s="13">
        <f t="shared" si="6"/>
        <v>5.1571428571428575</v>
      </c>
      <c r="AF15" s="20">
        <v>6</v>
      </c>
      <c r="AG15" s="5">
        <f t="shared" si="7"/>
        <v>5.3678571428571429</v>
      </c>
      <c r="AH15" s="9"/>
      <c r="AI15" s="20">
        <v>6.6</v>
      </c>
      <c r="AJ15" s="20">
        <v>4.5</v>
      </c>
      <c r="AK15" s="6">
        <f t="shared" si="8"/>
        <v>6.0749999999999993</v>
      </c>
      <c r="AL15" s="6">
        <f t="shared" si="9"/>
        <v>5.7214285714285715</v>
      </c>
      <c r="AM15" s="22"/>
      <c r="AN15" s="20"/>
      <c r="AO15" s="20"/>
      <c r="AP15" s="20"/>
      <c r="AQ15" s="20"/>
      <c r="AR15" s="20"/>
      <c r="AS15" s="20"/>
      <c r="AT15" s="20"/>
      <c r="AU15" s="4">
        <f t="shared" si="10"/>
        <v>0</v>
      </c>
      <c r="AV15" s="13">
        <f t="shared" si="11"/>
        <v>0</v>
      </c>
      <c r="AW15" s="20"/>
      <c r="AX15" s="5">
        <f t="shared" si="12"/>
        <v>0</v>
      </c>
      <c r="AY15" s="9"/>
      <c r="AZ15" s="20"/>
      <c r="BA15" s="20"/>
      <c r="BB15" s="6">
        <f t="shared" si="13"/>
        <v>0</v>
      </c>
      <c r="BC15" s="6">
        <f t="shared" si="14"/>
        <v>0</v>
      </c>
      <c r="BD15" s="22"/>
      <c r="BE15" s="6">
        <f t="shared" si="15"/>
        <v>6.5648214285714284</v>
      </c>
      <c r="BF15" s="6">
        <f t="shared" si="16"/>
        <v>5.7214285714285715</v>
      </c>
      <c r="BG15" s="6"/>
      <c r="BH15" s="6">
        <f t="shared" si="17"/>
        <v>6.1431249999999995</v>
      </c>
      <c r="BJ15" s="6">
        <f t="shared" si="18"/>
        <v>4.0333333333333332</v>
      </c>
    </row>
    <row r="16" spans="1:62" ht="14.25" x14ac:dyDescent="0.2">
      <c r="A16" s="84">
        <v>98</v>
      </c>
      <c r="B16" s="81" t="s">
        <v>172</v>
      </c>
      <c r="C16" s="81" t="s">
        <v>204</v>
      </c>
      <c r="D16" s="83" t="s">
        <v>215</v>
      </c>
      <c r="E16" s="99" t="s">
        <v>223</v>
      </c>
      <c r="F16" s="20">
        <v>5</v>
      </c>
      <c r="G16" s="20">
        <v>6.4</v>
      </c>
      <c r="H16" s="20">
        <v>5.2</v>
      </c>
      <c r="I16" s="20">
        <v>5.6</v>
      </c>
      <c r="J16" s="20">
        <v>5</v>
      </c>
      <c r="K16" s="20">
        <v>5.8</v>
      </c>
      <c r="L16" s="20">
        <v>5.4</v>
      </c>
      <c r="M16" s="4">
        <f t="shared" si="0"/>
        <v>38.4</v>
      </c>
      <c r="N16" s="13">
        <f t="shared" si="1"/>
        <v>5.4857142857142858</v>
      </c>
      <c r="O16" s="20">
        <v>7</v>
      </c>
      <c r="P16" s="5">
        <f t="shared" si="2"/>
        <v>5.8642857142857139</v>
      </c>
      <c r="Q16" s="9"/>
      <c r="R16" s="20">
        <v>6.7</v>
      </c>
      <c r="S16" s="20">
        <v>6.5</v>
      </c>
      <c r="T16" s="6">
        <f t="shared" si="3"/>
        <v>6.65</v>
      </c>
      <c r="U16" s="6">
        <f t="shared" si="4"/>
        <v>6.2571428571428571</v>
      </c>
      <c r="V16" s="22"/>
      <c r="W16" s="20">
        <v>5.4</v>
      </c>
      <c r="X16" s="20">
        <v>5.2</v>
      </c>
      <c r="Y16" s="20">
        <v>5.4</v>
      </c>
      <c r="Z16" s="20">
        <v>5.6</v>
      </c>
      <c r="AA16" s="20">
        <v>5.2</v>
      </c>
      <c r="AB16" s="20">
        <v>5</v>
      </c>
      <c r="AC16" s="20">
        <v>5.4</v>
      </c>
      <c r="AD16" s="4">
        <f t="shared" si="5"/>
        <v>37.200000000000003</v>
      </c>
      <c r="AE16" s="13">
        <f t="shared" si="6"/>
        <v>5.3142857142857149</v>
      </c>
      <c r="AF16" s="20">
        <v>6</v>
      </c>
      <c r="AG16" s="5">
        <f t="shared" si="7"/>
        <v>5.4857142857142858</v>
      </c>
      <c r="AH16" s="9"/>
      <c r="AI16" s="20">
        <v>7</v>
      </c>
      <c r="AJ16" s="20">
        <v>4.5</v>
      </c>
      <c r="AK16" s="6">
        <f t="shared" si="8"/>
        <v>6.375</v>
      </c>
      <c r="AL16" s="6">
        <f t="shared" si="9"/>
        <v>5.9303571428571429</v>
      </c>
      <c r="AM16" s="22"/>
      <c r="AN16" s="20"/>
      <c r="AO16" s="20"/>
      <c r="AP16" s="20"/>
      <c r="AQ16" s="20"/>
      <c r="AR16" s="20"/>
      <c r="AS16" s="20"/>
      <c r="AT16" s="20"/>
      <c r="AU16" s="4">
        <f t="shared" si="10"/>
        <v>0</v>
      </c>
      <c r="AV16" s="13">
        <f t="shared" si="11"/>
        <v>0</v>
      </c>
      <c r="AW16" s="20"/>
      <c r="AX16" s="5">
        <f t="shared" si="12"/>
        <v>0</v>
      </c>
      <c r="AY16" s="9"/>
      <c r="AZ16" s="20"/>
      <c r="BA16" s="20"/>
      <c r="BB16" s="6">
        <f t="shared" si="13"/>
        <v>0</v>
      </c>
      <c r="BC16" s="6">
        <f t="shared" si="14"/>
        <v>0</v>
      </c>
      <c r="BD16" s="22"/>
      <c r="BE16" s="6">
        <f t="shared" si="15"/>
        <v>6.2571428571428571</v>
      </c>
      <c r="BF16" s="6">
        <f t="shared" si="16"/>
        <v>5.9303571428571429</v>
      </c>
      <c r="BG16" s="6"/>
      <c r="BH16" s="6">
        <f t="shared" si="17"/>
        <v>6.09375</v>
      </c>
      <c r="BJ16" s="6">
        <f t="shared" si="18"/>
        <v>4.333333333333333</v>
      </c>
    </row>
    <row r="17" spans="1:62" ht="14.25" x14ac:dyDescent="0.2">
      <c r="A17" s="84">
        <v>137</v>
      </c>
      <c r="B17" s="81" t="s">
        <v>105</v>
      </c>
      <c r="C17" s="83" t="s">
        <v>292</v>
      </c>
      <c r="D17" s="83" t="s">
        <v>237</v>
      </c>
      <c r="E17" s="100" t="s">
        <v>238</v>
      </c>
      <c r="F17" s="20">
        <v>4.8</v>
      </c>
      <c r="G17" s="20">
        <v>5.6</v>
      </c>
      <c r="H17" s="20">
        <v>5.8</v>
      </c>
      <c r="I17" s="20">
        <v>5.6</v>
      </c>
      <c r="J17" s="20">
        <v>5.5</v>
      </c>
      <c r="K17" s="20">
        <v>5</v>
      </c>
      <c r="L17" s="20">
        <v>6.2</v>
      </c>
      <c r="M17" s="4">
        <f t="shared" si="0"/>
        <v>38.5</v>
      </c>
      <c r="N17" s="13">
        <f t="shared" si="1"/>
        <v>5.5</v>
      </c>
      <c r="O17" s="20">
        <v>6.2</v>
      </c>
      <c r="P17" s="5">
        <f t="shared" si="2"/>
        <v>5.6749999999999998</v>
      </c>
      <c r="Q17" s="9"/>
      <c r="R17" s="20">
        <v>6.5</v>
      </c>
      <c r="S17" s="20">
        <v>6.5</v>
      </c>
      <c r="T17" s="6">
        <f t="shared" si="3"/>
        <v>6.5</v>
      </c>
      <c r="U17" s="6">
        <f t="shared" si="4"/>
        <v>6.0875000000000004</v>
      </c>
      <c r="V17" s="22"/>
      <c r="W17" s="20">
        <v>5.3</v>
      </c>
      <c r="X17" s="20">
        <v>5.4</v>
      </c>
      <c r="Y17" s="20">
        <v>5.6</v>
      </c>
      <c r="Z17" s="20">
        <v>5.8</v>
      </c>
      <c r="AA17" s="20">
        <v>5.4</v>
      </c>
      <c r="AB17" s="20">
        <v>5.2</v>
      </c>
      <c r="AC17" s="20">
        <v>5.6</v>
      </c>
      <c r="AD17" s="4">
        <f t="shared" si="5"/>
        <v>38.300000000000004</v>
      </c>
      <c r="AE17" s="13">
        <f t="shared" si="6"/>
        <v>5.4714285714285724</v>
      </c>
      <c r="AF17" s="20">
        <v>5.8</v>
      </c>
      <c r="AG17" s="5">
        <f t="shared" si="7"/>
        <v>5.5535714285714297</v>
      </c>
      <c r="AH17" s="9"/>
      <c r="AI17" s="20">
        <v>6.8</v>
      </c>
      <c r="AJ17" s="20">
        <v>4.4000000000000004</v>
      </c>
      <c r="AK17" s="6">
        <f t="shared" si="8"/>
        <v>6.1999999999999993</v>
      </c>
      <c r="AL17" s="6">
        <f t="shared" si="9"/>
        <v>5.8767857142857149</v>
      </c>
      <c r="AM17" s="22"/>
      <c r="AN17" s="20"/>
      <c r="AO17" s="20"/>
      <c r="AP17" s="20"/>
      <c r="AQ17" s="20"/>
      <c r="AR17" s="20"/>
      <c r="AS17" s="20"/>
      <c r="AT17" s="20"/>
      <c r="AU17" s="4">
        <f t="shared" si="10"/>
        <v>0</v>
      </c>
      <c r="AV17" s="13">
        <f t="shared" si="11"/>
        <v>0</v>
      </c>
      <c r="AW17" s="20"/>
      <c r="AX17" s="5">
        <f t="shared" si="12"/>
        <v>0</v>
      </c>
      <c r="AY17" s="9"/>
      <c r="AZ17" s="20"/>
      <c r="BA17" s="20"/>
      <c r="BB17" s="6">
        <f t="shared" si="13"/>
        <v>0</v>
      </c>
      <c r="BC17" s="6">
        <f t="shared" si="14"/>
        <v>0</v>
      </c>
      <c r="BD17" s="22"/>
      <c r="BE17" s="6">
        <f t="shared" si="15"/>
        <v>6.0875000000000004</v>
      </c>
      <c r="BF17" s="6">
        <f t="shared" si="16"/>
        <v>5.8767857142857149</v>
      </c>
      <c r="BG17" s="6"/>
      <c r="BH17" s="6">
        <f t="shared" si="17"/>
        <v>5.9821428571428577</v>
      </c>
      <c r="BJ17" s="6">
        <f t="shared" si="18"/>
        <v>4</v>
      </c>
    </row>
    <row r="18" spans="1:62" ht="14.25" x14ac:dyDescent="0.2">
      <c r="A18" s="84">
        <v>90</v>
      </c>
      <c r="B18" s="83" t="s">
        <v>294</v>
      </c>
      <c r="C18" s="81" t="s">
        <v>206</v>
      </c>
      <c r="D18" s="81" t="s">
        <v>234</v>
      </c>
      <c r="E18" s="100" t="s">
        <v>231</v>
      </c>
      <c r="F18" s="20">
        <v>4.8</v>
      </c>
      <c r="G18" s="20">
        <v>7.2</v>
      </c>
      <c r="H18" s="20">
        <v>6.8</v>
      </c>
      <c r="I18" s="20">
        <v>3.2</v>
      </c>
      <c r="J18" s="20">
        <v>5</v>
      </c>
      <c r="K18" s="20">
        <v>5.2</v>
      </c>
      <c r="L18" s="20">
        <v>5.0999999999999996</v>
      </c>
      <c r="M18" s="4">
        <f t="shared" si="0"/>
        <v>37.300000000000004</v>
      </c>
      <c r="N18" s="13">
        <f t="shared" si="1"/>
        <v>5.3285714285714292</v>
      </c>
      <c r="O18" s="20">
        <v>6</v>
      </c>
      <c r="P18" s="5">
        <f t="shared" si="2"/>
        <v>5.4964285714285719</v>
      </c>
      <c r="Q18" s="9"/>
      <c r="R18" s="20">
        <v>7</v>
      </c>
      <c r="S18" s="20">
        <v>5.8</v>
      </c>
      <c r="T18" s="6">
        <f t="shared" si="3"/>
        <v>6.7</v>
      </c>
      <c r="U18" s="6">
        <f t="shared" si="4"/>
        <v>6.0982142857142865</v>
      </c>
      <c r="V18" s="22"/>
      <c r="W18" s="20">
        <v>4.5</v>
      </c>
      <c r="X18" s="20">
        <v>5.2</v>
      </c>
      <c r="Y18" s="20">
        <v>5.6</v>
      </c>
      <c r="Z18" s="20">
        <v>3.8</v>
      </c>
      <c r="AA18" s="20">
        <v>5</v>
      </c>
      <c r="AB18" s="20">
        <v>5.2</v>
      </c>
      <c r="AC18" s="20">
        <v>5</v>
      </c>
      <c r="AD18" s="4">
        <f t="shared" si="5"/>
        <v>34.299999999999997</v>
      </c>
      <c r="AE18" s="13">
        <f t="shared" si="6"/>
        <v>4.8999999999999995</v>
      </c>
      <c r="AF18" s="20">
        <v>6</v>
      </c>
      <c r="AG18" s="5">
        <f t="shared" si="7"/>
        <v>5.1749999999999998</v>
      </c>
      <c r="AH18" s="9"/>
      <c r="AI18" s="20">
        <v>7.3</v>
      </c>
      <c r="AJ18" s="20">
        <v>3.5</v>
      </c>
      <c r="AK18" s="6">
        <f t="shared" si="8"/>
        <v>6.35</v>
      </c>
      <c r="AL18" s="6">
        <f t="shared" si="9"/>
        <v>5.7624999999999993</v>
      </c>
      <c r="AM18" s="22"/>
      <c r="AN18" s="20"/>
      <c r="AO18" s="20"/>
      <c r="AP18" s="20"/>
      <c r="AQ18" s="20"/>
      <c r="AR18" s="20"/>
      <c r="AS18" s="20"/>
      <c r="AT18" s="20"/>
      <c r="AU18" s="4">
        <f t="shared" si="10"/>
        <v>0</v>
      </c>
      <c r="AV18" s="13">
        <f t="shared" si="11"/>
        <v>0</v>
      </c>
      <c r="AW18" s="20"/>
      <c r="AX18" s="5">
        <f t="shared" si="12"/>
        <v>0</v>
      </c>
      <c r="AY18" s="9"/>
      <c r="AZ18" s="20"/>
      <c r="BA18" s="20"/>
      <c r="BB18" s="6">
        <f t="shared" si="13"/>
        <v>0</v>
      </c>
      <c r="BC18" s="6">
        <f t="shared" si="14"/>
        <v>0</v>
      </c>
      <c r="BD18" s="22"/>
      <c r="BE18" s="6">
        <f t="shared" si="15"/>
        <v>6.0982142857142865</v>
      </c>
      <c r="BF18" s="6">
        <f t="shared" si="16"/>
        <v>5.7624999999999993</v>
      </c>
      <c r="BG18" s="6"/>
      <c r="BH18" s="6">
        <f t="shared" si="17"/>
        <v>5.9303571428571429</v>
      </c>
      <c r="BJ18" s="6">
        <f t="shared" si="18"/>
        <v>4</v>
      </c>
    </row>
    <row r="19" spans="1:62" ht="14.25" x14ac:dyDescent="0.2">
      <c r="A19" s="84">
        <v>135</v>
      </c>
      <c r="B19" s="81" t="s">
        <v>106</v>
      </c>
      <c r="C19" s="83" t="s">
        <v>292</v>
      </c>
      <c r="D19" s="81" t="s">
        <v>237</v>
      </c>
      <c r="E19" s="100" t="s">
        <v>238</v>
      </c>
      <c r="F19" s="20">
        <v>0</v>
      </c>
      <c r="G19" s="20">
        <v>5.8</v>
      </c>
      <c r="H19" s="20">
        <v>5.4</v>
      </c>
      <c r="I19" s="20">
        <v>5.2</v>
      </c>
      <c r="J19" s="20">
        <v>5.6</v>
      </c>
      <c r="K19" s="20">
        <v>5.8</v>
      </c>
      <c r="L19" s="20">
        <v>5.6</v>
      </c>
      <c r="M19" s="4">
        <f t="shared" si="0"/>
        <v>33.4</v>
      </c>
      <c r="N19" s="13">
        <f t="shared" si="1"/>
        <v>4.7714285714285714</v>
      </c>
      <c r="O19" s="20">
        <v>6.2</v>
      </c>
      <c r="P19" s="5">
        <f t="shared" si="2"/>
        <v>5.1285714285714281</v>
      </c>
      <c r="Q19" s="9"/>
      <c r="R19" s="20">
        <v>7</v>
      </c>
      <c r="S19" s="20">
        <v>6.7</v>
      </c>
      <c r="T19" s="6">
        <f t="shared" si="3"/>
        <v>6.9249999999999998</v>
      </c>
      <c r="U19" s="6">
        <f t="shared" si="4"/>
        <v>6.0267857142857135</v>
      </c>
      <c r="V19" s="22"/>
      <c r="W19" s="20">
        <v>0</v>
      </c>
      <c r="X19" s="20">
        <v>5.5</v>
      </c>
      <c r="Y19" s="20">
        <v>5.5</v>
      </c>
      <c r="Z19" s="20">
        <v>4.9000000000000004</v>
      </c>
      <c r="AA19" s="20">
        <v>5.4</v>
      </c>
      <c r="AB19" s="20">
        <v>5.2</v>
      </c>
      <c r="AC19" s="20">
        <v>5</v>
      </c>
      <c r="AD19" s="4">
        <f t="shared" si="5"/>
        <v>31.5</v>
      </c>
      <c r="AE19" s="13">
        <f t="shared" si="6"/>
        <v>4.5</v>
      </c>
      <c r="AF19" s="20">
        <v>5.8</v>
      </c>
      <c r="AG19" s="5">
        <f t="shared" si="7"/>
        <v>4.8250000000000002</v>
      </c>
      <c r="AH19" s="9"/>
      <c r="AI19" s="20">
        <v>6.7</v>
      </c>
      <c r="AJ19" s="20">
        <v>4.9000000000000004</v>
      </c>
      <c r="AK19" s="6">
        <f t="shared" si="8"/>
        <v>6.25</v>
      </c>
      <c r="AL19" s="6">
        <f t="shared" si="9"/>
        <v>5.5374999999999996</v>
      </c>
      <c r="AM19" s="22"/>
      <c r="AN19" s="20"/>
      <c r="AO19" s="20"/>
      <c r="AP19" s="20"/>
      <c r="AQ19" s="20"/>
      <c r="AR19" s="20"/>
      <c r="AS19" s="20"/>
      <c r="AT19" s="20"/>
      <c r="AU19" s="4">
        <f t="shared" si="10"/>
        <v>0</v>
      </c>
      <c r="AV19" s="13">
        <f t="shared" si="11"/>
        <v>0</v>
      </c>
      <c r="AW19" s="20"/>
      <c r="AX19" s="5">
        <f t="shared" si="12"/>
        <v>0</v>
      </c>
      <c r="AY19" s="9"/>
      <c r="AZ19" s="20"/>
      <c r="BA19" s="20"/>
      <c r="BB19" s="6">
        <f t="shared" si="13"/>
        <v>0</v>
      </c>
      <c r="BC19" s="6">
        <f t="shared" si="14"/>
        <v>0</v>
      </c>
      <c r="BD19" s="22"/>
      <c r="BE19" s="6">
        <f t="shared" si="15"/>
        <v>6.0267857142857135</v>
      </c>
      <c r="BF19" s="6">
        <f t="shared" si="16"/>
        <v>5.5374999999999996</v>
      </c>
      <c r="BG19" s="6"/>
      <c r="BH19" s="6">
        <f t="shared" si="17"/>
        <v>5.7821428571428566</v>
      </c>
      <c r="BJ19" s="6">
        <f t="shared" si="18"/>
        <v>4</v>
      </c>
    </row>
    <row r="20" spans="1:62" ht="14.25" x14ac:dyDescent="0.2">
      <c r="A20" s="84">
        <v>145</v>
      </c>
      <c r="B20" s="81" t="s">
        <v>102</v>
      </c>
      <c r="C20" s="81" t="s">
        <v>194</v>
      </c>
      <c r="D20" s="81" t="s">
        <v>239</v>
      </c>
      <c r="E20" s="100" t="s">
        <v>228</v>
      </c>
      <c r="F20" s="20">
        <v>0</v>
      </c>
      <c r="G20" s="20">
        <v>7</v>
      </c>
      <c r="H20" s="20">
        <v>5.2</v>
      </c>
      <c r="I20" s="20">
        <v>6.5</v>
      </c>
      <c r="J20" s="20">
        <v>5.8</v>
      </c>
      <c r="K20" s="20">
        <v>5.4</v>
      </c>
      <c r="L20" s="20">
        <v>5.2</v>
      </c>
      <c r="M20" s="4">
        <f t="shared" si="0"/>
        <v>35.1</v>
      </c>
      <c r="N20" s="13">
        <f t="shared" si="1"/>
        <v>5.0142857142857142</v>
      </c>
      <c r="O20" s="20">
        <v>5.9</v>
      </c>
      <c r="P20" s="5">
        <f t="shared" si="2"/>
        <v>5.2357142857142858</v>
      </c>
      <c r="Q20" s="9"/>
      <c r="R20" s="20">
        <v>6.1</v>
      </c>
      <c r="S20" s="20">
        <v>5.8</v>
      </c>
      <c r="T20" s="6">
        <f t="shared" si="3"/>
        <v>6.0249999999999995</v>
      </c>
      <c r="U20" s="6">
        <f t="shared" si="4"/>
        <v>5.6303571428571431</v>
      </c>
      <c r="V20" s="22"/>
      <c r="W20" s="20">
        <v>0</v>
      </c>
      <c r="X20" s="20">
        <v>5.2</v>
      </c>
      <c r="Y20" s="20">
        <v>5.2</v>
      </c>
      <c r="Z20" s="20">
        <v>4.9000000000000004</v>
      </c>
      <c r="AA20" s="20">
        <v>5.8</v>
      </c>
      <c r="AB20" s="20">
        <v>5.2</v>
      </c>
      <c r="AC20" s="20">
        <v>5.4</v>
      </c>
      <c r="AD20" s="4">
        <f t="shared" si="5"/>
        <v>31.700000000000003</v>
      </c>
      <c r="AE20" s="13">
        <f t="shared" si="6"/>
        <v>4.5285714285714294</v>
      </c>
      <c r="AF20" s="20">
        <v>5.8</v>
      </c>
      <c r="AG20" s="5">
        <f t="shared" si="7"/>
        <v>4.8464285714285724</v>
      </c>
      <c r="AH20" s="9"/>
      <c r="AI20" s="20">
        <v>6.7</v>
      </c>
      <c r="AJ20" s="20">
        <v>4.5</v>
      </c>
      <c r="AK20" s="6">
        <f t="shared" si="8"/>
        <v>6.15</v>
      </c>
      <c r="AL20" s="6">
        <f t="shared" si="9"/>
        <v>5.4982142857142868</v>
      </c>
      <c r="AM20" s="22"/>
      <c r="AN20" s="20"/>
      <c r="AO20" s="20"/>
      <c r="AP20" s="20"/>
      <c r="AQ20" s="20"/>
      <c r="AR20" s="20"/>
      <c r="AS20" s="20"/>
      <c r="AT20" s="20"/>
      <c r="AU20" s="4">
        <f t="shared" si="10"/>
        <v>0</v>
      </c>
      <c r="AV20" s="13">
        <f t="shared" si="11"/>
        <v>0</v>
      </c>
      <c r="AW20" s="20"/>
      <c r="AX20" s="5">
        <f t="shared" si="12"/>
        <v>0</v>
      </c>
      <c r="AY20" s="9"/>
      <c r="AZ20" s="20"/>
      <c r="BA20" s="20"/>
      <c r="BB20" s="6">
        <f t="shared" si="13"/>
        <v>0</v>
      </c>
      <c r="BC20" s="6">
        <f t="shared" si="14"/>
        <v>0</v>
      </c>
      <c r="BD20" s="22"/>
      <c r="BE20" s="6">
        <f t="shared" si="15"/>
        <v>5.6303571428571431</v>
      </c>
      <c r="BF20" s="6">
        <f t="shared" si="16"/>
        <v>5.4982142857142868</v>
      </c>
      <c r="BG20" s="6"/>
      <c r="BH20" s="6">
        <f t="shared" si="17"/>
        <v>5.5642857142857149</v>
      </c>
      <c r="BJ20" s="6">
        <f t="shared" si="18"/>
        <v>3.9</v>
      </c>
    </row>
    <row r="21" spans="1:62" ht="14.25" x14ac:dyDescent="0.2">
      <c r="A21" s="84">
        <v>139</v>
      </c>
      <c r="B21" s="81" t="s">
        <v>145</v>
      </c>
      <c r="C21" s="83" t="s">
        <v>292</v>
      </c>
      <c r="D21" s="81" t="s">
        <v>237</v>
      </c>
      <c r="E21" s="100" t="s">
        <v>238</v>
      </c>
      <c r="F21" s="20">
        <v>0</v>
      </c>
      <c r="G21" s="20">
        <v>2</v>
      </c>
      <c r="H21" s="20">
        <v>0</v>
      </c>
      <c r="I21" s="20">
        <v>5</v>
      </c>
      <c r="J21" s="20">
        <v>3.8</v>
      </c>
      <c r="K21" s="20">
        <v>4.3</v>
      </c>
      <c r="L21" s="20">
        <v>2.5</v>
      </c>
      <c r="M21" s="4">
        <f t="shared" si="0"/>
        <v>17.600000000000001</v>
      </c>
      <c r="N21" s="13">
        <f t="shared" si="1"/>
        <v>2.5142857142857147</v>
      </c>
      <c r="O21" s="20">
        <v>5</v>
      </c>
      <c r="P21" s="5">
        <f t="shared" si="2"/>
        <v>3.1357142857142861</v>
      </c>
      <c r="Q21" s="9"/>
      <c r="R21" s="20">
        <v>5.63</v>
      </c>
      <c r="S21" s="20">
        <v>5.0999999999999996</v>
      </c>
      <c r="T21" s="6">
        <f t="shared" si="3"/>
        <v>5.4975000000000005</v>
      </c>
      <c r="U21" s="6">
        <f t="shared" si="4"/>
        <v>4.3166071428571433</v>
      </c>
      <c r="V21" s="22"/>
      <c r="W21" s="20">
        <v>0</v>
      </c>
      <c r="X21" s="20">
        <v>2</v>
      </c>
      <c r="Y21" s="20">
        <v>0</v>
      </c>
      <c r="Z21" s="20">
        <v>4.5</v>
      </c>
      <c r="AA21" s="20">
        <v>4.5</v>
      </c>
      <c r="AB21" s="20">
        <v>4.2</v>
      </c>
      <c r="AC21" s="20">
        <v>3</v>
      </c>
      <c r="AD21" s="4">
        <f t="shared" si="5"/>
        <v>18.2</v>
      </c>
      <c r="AE21" s="13">
        <f t="shared" si="6"/>
        <v>2.6</v>
      </c>
      <c r="AF21" s="20">
        <v>5</v>
      </c>
      <c r="AG21" s="5">
        <f t="shared" si="7"/>
        <v>3.2</v>
      </c>
      <c r="AH21" s="9"/>
      <c r="AI21" s="20">
        <v>7.5</v>
      </c>
      <c r="AJ21" s="20">
        <v>4.9000000000000004</v>
      </c>
      <c r="AK21" s="6">
        <f t="shared" si="8"/>
        <v>6.85</v>
      </c>
      <c r="AL21" s="6">
        <f t="shared" si="9"/>
        <v>5.0250000000000004</v>
      </c>
      <c r="AM21" s="22"/>
      <c r="AN21" s="20"/>
      <c r="AO21" s="20"/>
      <c r="AP21" s="20"/>
      <c r="AQ21" s="20"/>
      <c r="AR21" s="20"/>
      <c r="AS21" s="20"/>
      <c r="AT21" s="20"/>
      <c r="AU21" s="4">
        <f t="shared" si="10"/>
        <v>0</v>
      </c>
      <c r="AV21" s="13">
        <f t="shared" si="11"/>
        <v>0</v>
      </c>
      <c r="AW21" s="20"/>
      <c r="AX21" s="5">
        <f t="shared" si="12"/>
        <v>0</v>
      </c>
      <c r="AY21" s="9"/>
      <c r="AZ21" s="20"/>
      <c r="BA21" s="20"/>
      <c r="BB21" s="6">
        <f t="shared" si="13"/>
        <v>0</v>
      </c>
      <c r="BC21" s="6">
        <f t="shared" si="14"/>
        <v>0</v>
      </c>
      <c r="BD21" s="22"/>
      <c r="BE21" s="6">
        <f t="shared" si="15"/>
        <v>4.3166071428571433</v>
      </c>
      <c r="BF21" s="6">
        <f t="shared" si="16"/>
        <v>5.0250000000000004</v>
      </c>
      <c r="BG21" s="6"/>
      <c r="BH21" s="6">
        <f t="shared" si="17"/>
        <v>4.6708035714285714</v>
      </c>
      <c r="BJ21" s="6">
        <f t="shared" si="18"/>
        <v>3.3333333333333335</v>
      </c>
    </row>
    <row r="22" spans="1:62" x14ac:dyDescent="0.2"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R22" s="4"/>
      <c r="S22" s="4"/>
      <c r="T22" s="6"/>
      <c r="U22" s="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"/>
      <c r="AI22" s="4"/>
      <c r="AJ22" s="4"/>
      <c r="AK22" s="4"/>
      <c r="AL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5"/>
      <c r="AZ22" s="4"/>
      <c r="BA22" s="4"/>
      <c r="BB22" s="4"/>
      <c r="BC22" s="4"/>
      <c r="BE22" s="6"/>
      <c r="BF22" s="6"/>
      <c r="BG22" s="6"/>
      <c r="BH22" s="6"/>
    </row>
    <row r="23" spans="1:62" x14ac:dyDescent="0.2"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R23" s="4"/>
      <c r="S23" s="4"/>
      <c r="T23" s="6"/>
      <c r="U23" s="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"/>
      <c r="AI23" s="4"/>
      <c r="AJ23" s="4"/>
      <c r="AK23" s="4"/>
      <c r="AL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5"/>
      <c r="AZ23" s="4"/>
      <c r="BA23" s="4"/>
      <c r="BB23" s="4"/>
      <c r="BC23" s="4"/>
      <c r="BE23" s="6"/>
      <c r="BF23" s="6"/>
      <c r="BG23" s="6"/>
      <c r="BH23" s="6"/>
    </row>
  </sheetData>
  <sortState ref="A7:BI21">
    <sortCondition descending="1" ref="BH7:BH21"/>
  </sortState>
  <mergeCells count="10">
    <mergeCell ref="AI4:AK4"/>
    <mergeCell ref="AZ4:BB4"/>
    <mergeCell ref="BE4:BG4"/>
    <mergeCell ref="H1:L1"/>
    <mergeCell ref="F4:P4"/>
    <mergeCell ref="R4:T4"/>
    <mergeCell ref="Y1:AE1"/>
    <mergeCell ref="W4:AG4"/>
    <mergeCell ref="AP1:AV1"/>
    <mergeCell ref="AN4:AX4"/>
  </mergeCells>
  <phoneticPr fontId="2" type="noConversion"/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7.5703125" customWidth="1"/>
    <col min="3" max="3" width="21.28515625" customWidth="1"/>
    <col min="4" max="4" width="18.28515625" customWidth="1"/>
    <col min="5" max="5" width="22.7109375" customWidth="1"/>
    <col min="6" max="17" width="5.7109375" customWidth="1"/>
    <col min="18" max="18" width="3.140625" customWidth="1"/>
    <col min="19" max="21" width="5.7109375" customWidth="1"/>
    <col min="22" max="22" width="6.7109375" customWidth="1"/>
    <col min="23" max="23" width="3.140625" customWidth="1"/>
    <col min="24" max="35" width="5.7109375" customWidth="1"/>
    <col min="36" max="36" width="3.140625" customWidth="1"/>
    <col min="37" max="39" width="5.7109375" customWidth="1"/>
    <col min="40" max="40" width="6.7109375" customWidth="1"/>
    <col min="41" max="41" width="3.140625" customWidth="1"/>
    <col min="42" max="53" width="5.7109375" hidden="1" customWidth="1"/>
    <col min="54" max="54" width="3.140625" hidden="1" customWidth="1"/>
    <col min="55" max="57" width="5.7109375" hidden="1" customWidth="1"/>
    <col min="58" max="58" width="6.7109375" hidden="1" customWidth="1"/>
    <col min="59" max="59" width="3.140625" hidden="1" customWidth="1"/>
    <col min="60" max="63" width="8.7109375" customWidth="1"/>
    <col min="64" max="64" width="11.5703125" customWidth="1"/>
  </cols>
  <sheetData>
    <row r="1" spans="1:65" x14ac:dyDescent="0.2">
      <c r="A1" t="s">
        <v>88</v>
      </c>
      <c r="D1" t="s">
        <v>15</v>
      </c>
      <c r="E1" t="s">
        <v>287</v>
      </c>
      <c r="F1" s="3" t="s">
        <v>15</v>
      </c>
      <c r="G1" s="3"/>
      <c r="H1" s="147" t="str">
        <f>E1</f>
        <v>Tristyn Lowe</v>
      </c>
      <c r="I1" s="147"/>
      <c r="J1" s="147"/>
      <c r="K1" s="147"/>
      <c r="L1" s="147"/>
      <c r="M1" s="147"/>
      <c r="N1" s="3"/>
      <c r="O1" s="3"/>
      <c r="R1" s="9"/>
      <c r="W1" s="22"/>
      <c r="X1" t="s">
        <v>16</v>
      </c>
      <c r="Z1" s="147" t="str">
        <f>E2</f>
        <v>Jenny Scott</v>
      </c>
      <c r="AA1" s="147"/>
      <c r="AB1" s="147"/>
      <c r="AC1" s="147"/>
      <c r="AD1" s="147"/>
      <c r="AE1" s="147"/>
      <c r="AF1" s="147"/>
      <c r="AG1" s="147"/>
      <c r="AJ1" s="9"/>
      <c r="AO1" s="22"/>
      <c r="AP1" t="s">
        <v>17</v>
      </c>
      <c r="AR1" s="147">
        <f>E3</f>
        <v>0</v>
      </c>
      <c r="AS1" s="147"/>
      <c r="AT1" s="147"/>
      <c r="AU1" s="147"/>
      <c r="AV1" s="147"/>
      <c r="AW1" s="147"/>
      <c r="AX1" s="147"/>
      <c r="AY1" s="147"/>
      <c r="BB1" s="9"/>
      <c r="BG1" s="22"/>
      <c r="BL1" s="7">
        <f ca="1">NOW()</f>
        <v>42241.355208796296</v>
      </c>
    </row>
    <row r="2" spans="1:65" x14ac:dyDescent="0.2">
      <c r="A2" s="1" t="s">
        <v>89</v>
      </c>
      <c r="D2" t="s">
        <v>16</v>
      </c>
      <c r="E2" t="s">
        <v>291</v>
      </c>
      <c r="R2" s="9"/>
      <c r="W2" s="22"/>
      <c r="AJ2" s="9"/>
      <c r="AO2" s="22"/>
      <c r="BB2" s="9"/>
      <c r="BG2" s="22"/>
      <c r="BL2" s="8">
        <f ca="1">NOW()</f>
        <v>42241.355208796296</v>
      </c>
    </row>
    <row r="3" spans="1:65" x14ac:dyDescent="0.2">
      <c r="A3" t="s">
        <v>58</v>
      </c>
      <c r="C3" t="s">
        <v>240</v>
      </c>
      <c r="D3" t="s">
        <v>17</v>
      </c>
      <c r="R3" s="9"/>
      <c r="W3" s="22"/>
      <c r="AJ3" s="9"/>
      <c r="AO3" s="22"/>
      <c r="BB3" s="9"/>
      <c r="BG3" s="22"/>
    </row>
    <row r="4" spans="1:65" x14ac:dyDescent="0.2"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4"/>
      <c r="S4" s="146" t="s">
        <v>12</v>
      </c>
      <c r="T4" s="146"/>
      <c r="U4" s="146"/>
      <c r="V4" s="2" t="s">
        <v>13</v>
      </c>
      <c r="W4" s="22"/>
      <c r="X4" s="146" t="s">
        <v>10</v>
      </c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24"/>
      <c r="AK4" s="146" t="s">
        <v>12</v>
      </c>
      <c r="AL4" s="146"/>
      <c r="AM4" s="146"/>
      <c r="AN4" s="2" t="s">
        <v>13</v>
      </c>
      <c r="AO4" s="22"/>
      <c r="AP4" s="146" t="s">
        <v>10</v>
      </c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24"/>
      <c r="BC4" s="146" t="s">
        <v>12</v>
      </c>
      <c r="BD4" s="146"/>
      <c r="BE4" s="146"/>
      <c r="BF4" s="2" t="s">
        <v>13</v>
      </c>
      <c r="BG4" s="22"/>
      <c r="BH4" s="146" t="s">
        <v>18</v>
      </c>
      <c r="BI4" s="146"/>
      <c r="BJ4" s="146"/>
      <c r="BK4" s="2" t="s">
        <v>22</v>
      </c>
    </row>
    <row r="5" spans="1:65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43</v>
      </c>
      <c r="I5" s="2" t="s">
        <v>59</v>
      </c>
      <c r="J5" s="2" t="s">
        <v>60</v>
      </c>
      <c r="K5" s="2" t="s">
        <v>61</v>
      </c>
      <c r="L5" s="2" t="s">
        <v>24</v>
      </c>
      <c r="M5" s="2" t="s">
        <v>62</v>
      </c>
      <c r="N5" s="2" t="s">
        <v>52</v>
      </c>
      <c r="O5" s="2" t="s">
        <v>53</v>
      </c>
      <c r="P5" s="2" t="s">
        <v>2</v>
      </c>
      <c r="Q5" s="2" t="s">
        <v>9</v>
      </c>
      <c r="R5" s="24"/>
      <c r="S5" s="33" t="s">
        <v>11</v>
      </c>
      <c r="T5" s="33" t="s">
        <v>49</v>
      </c>
      <c r="U5" s="33" t="s">
        <v>9</v>
      </c>
      <c r="V5" s="2" t="s">
        <v>14</v>
      </c>
      <c r="W5" s="23"/>
      <c r="X5" s="2" t="s">
        <v>8</v>
      </c>
      <c r="Y5" s="2" t="s">
        <v>38</v>
      </c>
      <c r="Z5" s="2" t="s">
        <v>43</v>
      </c>
      <c r="AA5" s="2" t="s">
        <v>59</v>
      </c>
      <c r="AB5" s="2" t="s">
        <v>60</v>
      </c>
      <c r="AC5" s="2" t="s">
        <v>61</v>
      </c>
      <c r="AD5" s="2" t="s">
        <v>24</v>
      </c>
      <c r="AE5" s="2" t="s">
        <v>62</v>
      </c>
      <c r="AF5" s="2" t="s">
        <v>52</v>
      </c>
      <c r="AG5" s="2" t="s">
        <v>53</v>
      </c>
      <c r="AH5" s="2" t="s">
        <v>2</v>
      </c>
      <c r="AI5" s="2" t="s">
        <v>9</v>
      </c>
      <c r="AJ5" s="24"/>
      <c r="AK5" s="33" t="s">
        <v>11</v>
      </c>
      <c r="AL5" s="33" t="s">
        <v>49</v>
      </c>
      <c r="AM5" s="33" t="s">
        <v>9</v>
      </c>
      <c r="AN5" s="2" t="s">
        <v>14</v>
      </c>
      <c r="AO5" s="23"/>
      <c r="AP5" s="2" t="s">
        <v>8</v>
      </c>
      <c r="AQ5" s="2" t="s">
        <v>38</v>
      </c>
      <c r="AR5" s="2" t="s">
        <v>43</v>
      </c>
      <c r="AS5" s="2" t="s">
        <v>59</v>
      </c>
      <c r="AT5" s="2" t="s">
        <v>60</v>
      </c>
      <c r="AU5" s="2" t="s">
        <v>61</v>
      </c>
      <c r="AV5" s="2" t="s">
        <v>24</v>
      </c>
      <c r="AW5" s="2" t="s">
        <v>62</v>
      </c>
      <c r="AX5" s="2" t="s">
        <v>52</v>
      </c>
      <c r="AY5" s="2" t="s">
        <v>53</v>
      </c>
      <c r="AZ5" s="2" t="s">
        <v>2</v>
      </c>
      <c r="BA5" s="2" t="s">
        <v>9</v>
      </c>
      <c r="BB5" s="24"/>
      <c r="BC5" s="33" t="s">
        <v>11</v>
      </c>
      <c r="BD5" s="33" t="s">
        <v>49</v>
      </c>
      <c r="BE5" s="33" t="s">
        <v>9</v>
      </c>
      <c r="BF5" s="2" t="s">
        <v>14</v>
      </c>
      <c r="BG5" s="23"/>
      <c r="BH5" s="2" t="s">
        <v>19</v>
      </c>
      <c r="BI5" s="2" t="s">
        <v>20</v>
      </c>
      <c r="BJ5" s="2" t="s">
        <v>21</v>
      </c>
      <c r="BK5" s="2" t="s">
        <v>9</v>
      </c>
      <c r="BL5" s="2" t="s">
        <v>74</v>
      </c>
      <c r="BM5" s="37" t="s">
        <v>2</v>
      </c>
    </row>
    <row r="6" spans="1:65" x14ac:dyDescent="0.2">
      <c r="R6" s="9"/>
      <c r="W6" s="22"/>
      <c r="AJ6" s="9"/>
      <c r="AO6" s="22"/>
      <c r="BB6" s="9"/>
      <c r="BG6" s="22"/>
    </row>
    <row r="7" spans="1:65" ht="14.25" x14ac:dyDescent="0.2">
      <c r="A7" s="84">
        <v>100</v>
      </c>
      <c r="B7" s="81" t="s">
        <v>171</v>
      </c>
      <c r="C7" s="81" t="s">
        <v>205</v>
      </c>
      <c r="D7" s="81" t="s">
        <v>227</v>
      </c>
      <c r="E7" s="99" t="s">
        <v>223</v>
      </c>
      <c r="F7" s="20">
        <v>4</v>
      </c>
      <c r="G7" s="20">
        <v>4</v>
      </c>
      <c r="H7" s="20">
        <v>5</v>
      </c>
      <c r="I7" s="20">
        <v>5.5</v>
      </c>
      <c r="J7" s="20">
        <v>5</v>
      </c>
      <c r="K7" s="20">
        <v>5.5</v>
      </c>
      <c r="L7" s="20">
        <v>5.5</v>
      </c>
      <c r="M7" s="20">
        <v>5</v>
      </c>
      <c r="N7" s="4">
        <f t="shared" ref="N7:N19" si="0">SUM(F7:M7)</f>
        <v>39.5</v>
      </c>
      <c r="O7" s="13">
        <f t="shared" ref="O7:O19" si="1">N7/8</f>
        <v>4.9375</v>
      </c>
      <c r="P7" s="20">
        <v>7</v>
      </c>
      <c r="Q7" s="5">
        <f t="shared" ref="Q7:Q19" si="2">(O7*0.75)+(P7*0.25)</f>
        <v>5.453125</v>
      </c>
      <c r="R7" s="9"/>
      <c r="S7" s="20">
        <v>7.9</v>
      </c>
      <c r="T7" s="20">
        <v>6.9</v>
      </c>
      <c r="U7" s="6">
        <f t="shared" ref="U7:U19" si="3">(S7*0.75)+(T7*0.25)</f>
        <v>7.65</v>
      </c>
      <c r="V7" s="6">
        <f t="shared" ref="V7:V19" si="4">(Q7+U7)/2</f>
        <v>6.5515625000000002</v>
      </c>
      <c r="W7" s="22"/>
      <c r="X7" s="20">
        <v>4.4000000000000004</v>
      </c>
      <c r="Y7" s="20">
        <v>6.2</v>
      </c>
      <c r="Z7" s="20">
        <v>7.8</v>
      </c>
      <c r="AA7" s="20">
        <v>7</v>
      </c>
      <c r="AB7" s="20">
        <v>6</v>
      </c>
      <c r="AC7" s="20">
        <v>7.6</v>
      </c>
      <c r="AD7" s="20">
        <v>6.2</v>
      </c>
      <c r="AE7" s="20">
        <v>6.4</v>
      </c>
      <c r="AF7" s="4">
        <f t="shared" ref="AF7:AF19" si="5">SUM(X7:AE7)</f>
        <v>51.6</v>
      </c>
      <c r="AG7" s="13">
        <f t="shared" ref="AG7:AG19" si="6">AF7/8</f>
        <v>6.45</v>
      </c>
      <c r="AH7" s="20">
        <v>7.2</v>
      </c>
      <c r="AI7" s="5">
        <f t="shared" ref="AI7:AI19" si="7">(AG7*0.75)+(AH7*0.25)</f>
        <v>6.6375000000000002</v>
      </c>
      <c r="AJ7" s="9"/>
      <c r="AK7" s="20">
        <v>6.8</v>
      </c>
      <c r="AL7" s="20">
        <v>6.9</v>
      </c>
      <c r="AM7" s="6">
        <f t="shared" ref="AM7:AM19" si="8">(AK7*0.75)+(AL7*0.25)</f>
        <v>6.8249999999999993</v>
      </c>
      <c r="AN7" s="6">
        <f t="shared" ref="AN7:AN19" si="9">(AI7+AM7)/2</f>
        <v>6.7312499999999993</v>
      </c>
      <c r="AO7" s="22"/>
      <c r="AP7" s="20"/>
      <c r="AQ7" s="20"/>
      <c r="AR7" s="20"/>
      <c r="AS7" s="20"/>
      <c r="AT7" s="20"/>
      <c r="AU7" s="20"/>
      <c r="AV7" s="20"/>
      <c r="AW7" s="20"/>
      <c r="AX7" s="4">
        <f t="shared" ref="AX7:AX19" si="10">SUM(AP7:AW7)</f>
        <v>0</v>
      </c>
      <c r="AY7" s="13">
        <f t="shared" ref="AY7:AY19" si="11">AX7/8</f>
        <v>0</v>
      </c>
      <c r="AZ7" s="20"/>
      <c r="BA7" s="5">
        <f t="shared" ref="BA7:BA19" si="12">(AY7*0.75)+(AZ7*0.25)</f>
        <v>0</v>
      </c>
      <c r="BB7" s="9"/>
      <c r="BC7" s="20"/>
      <c r="BD7" s="20"/>
      <c r="BE7" s="6">
        <f t="shared" ref="BE7:BE19" si="13">(BC7*0.75)+(BD7*0.25)</f>
        <v>0</v>
      </c>
      <c r="BF7" s="6">
        <f t="shared" ref="BF7:BF19" si="14">(BA7+BE7)/2</f>
        <v>0</v>
      </c>
      <c r="BG7" s="22"/>
      <c r="BH7" s="124">
        <f t="shared" ref="BH7:BH19" si="15">V7</f>
        <v>6.5515625000000002</v>
      </c>
      <c r="BI7" s="124">
        <f t="shared" ref="BI7:BI19" si="16">AN7</f>
        <v>6.7312499999999993</v>
      </c>
      <c r="BJ7" s="124"/>
      <c r="BK7" s="124">
        <f t="shared" ref="BK7:BK19" si="17">AVERAGE(BH7:BJ7)</f>
        <v>6.6414062499999993</v>
      </c>
      <c r="BL7" s="81">
        <f t="shared" ref="BL7:BL12" si="18">RANK(BK7,BK$7:BK$19)</f>
        <v>1</v>
      </c>
      <c r="BM7" s="6">
        <f t="shared" ref="BM7:BM19" si="19">(SUM(P7,AH7,AZ7))/3</f>
        <v>4.7333333333333334</v>
      </c>
    </row>
    <row r="8" spans="1:65" ht="14.25" x14ac:dyDescent="0.2">
      <c r="A8" s="84">
        <v>127</v>
      </c>
      <c r="B8" s="81" t="s">
        <v>150</v>
      </c>
      <c r="C8" s="81" t="s">
        <v>200</v>
      </c>
      <c r="D8" s="81" t="s">
        <v>214</v>
      </c>
      <c r="E8" s="99" t="s">
        <v>224</v>
      </c>
      <c r="F8" s="20">
        <v>4</v>
      </c>
      <c r="G8" s="20">
        <v>4.2</v>
      </c>
      <c r="H8" s="20">
        <v>4.5</v>
      </c>
      <c r="I8" s="20">
        <v>5.2</v>
      </c>
      <c r="J8" s="20">
        <v>5</v>
      </c>
      <c r="K8" s="20">
        <v>5</v>
      </c>
      <c r="L8" s="20">
        <v>6</v>
      </c>
      <c r="M8" s="20">
        <v>6</v>
      </c>
      <c r="N8" s="4">
        <f t="shared" si="0"/>
        <v>39.9</v>
      </c>
      <c r="O8" s="13">
        <f t="shared" si="1"/>
        <v>4.9874999999999998</v>
      </c>
      <c r="P8" s="20">
        <v>5.7</v>
      </c>
      <c r="Q8" s="5">
        <f t="shared" si="2"/>
        <v>5.1656249999999995</v>
      </c>
      <c r="R8" s="9"/>
      <c r="S8" s="20">
        <v>7.8</v>
      </c>
      <c r="T8" s="20">
        <v>6.1</v>
      </c>
      <c r="U8" s="6">
        <f t="shared" si="3"/>
        <v>7.375</v>
      </c>
      <c r="V8" s="6">
        <f t="shared" si="4"/>
        <v>6.2703124999999993</v>
      </c>
      <c r="W8" s="22"/>
      <c r="X8" s="20">
        <v>4.2</v>
      </c>
      <c r="Y8" s="20">
        <v>6</v>
      </c>
      <c r="Z8" s="20">
        <v>5</v>
      </c>
      <c r="AA8" s="20">
        <v>6.5</v>
      </c>
      <c r="AB8" s="20">
        <v>6</v>
      </c>
      <c r="AC8" s="20">
        <v>5.6</v>
      </c>
      <c r="AD8" s="20">
        <v>4.8</v>
      </c>
      <c r="AE8" s="20">
        <v>5.2</v>
      </c>
      <c r="AF8" s="4">
        <f t="shared" si="5"/>
        <v>43.3</v>
      </c>
      <c r="AG8" s="13">
        <f t="shared" si="6"/>
        <v>5.4124999999999996</v>
      </c>
      <c r="AH8" s="20">
        <v>6.4</v>
      </c>
      <c r="AI8" s="5">
        <f t="shared" si="7"/>
        <v>5.6593749999999989</v>
      </c>
      <c r="AJ8" s="9"/>
      <c r="AK8" s="20">
        <v>7.7</v>
      </c>
      <c r="AL8" s="20">
        <v>7.6</v>
      </c>
      <c r="AM8" s="6">
        <f t="shared" si="8"/>
        <v>7.6750000000000007</v>
      </c>
      <c r="AN8" s="6">
        <f t="shared" si="9"/>
        <v>6.6671874999999998</v>
      </c>
      <c r="AO8" s="22"/>
      <c r="AP8" s="20"/>
      <c r="AQ8" s="20"/>
      <c r="AR8" s="20"/>
      <c r="AS8" s="20"/>
      <c r="AT8" s="20"/>
      <c r="AU8" s="20"/>
      <c r="AV8" s="20"/>
      <c r="AW8" s="20"/>
      <c r="AX8" s="4">
        <f t="shared" si="10"/>
        <v>0</v>
      </c>
      <c r="AY8" s="13">
        <f t="shared" si="11"/>
        <v>0</v>
      </c>
      <c r="AZ8" s="20"/>
      <c r="BA8" s="5">
        <f t="shared" si="12"/>
        <v>0</v>
      </c>
      <c r="BB8" s="9"/>
      <c r="BC8" s="20"/>
      <c r="BD8" s="20"/>
      <c r="BE8" s="6">
        <f t="shared" si="13"/>
        <v>0</v>
      </c>
      <c r="BF8" s="6">
        <f t="shared" si="14"/>
        <v>0</v>
      </c>
      <c r="BG8" s="22"/>
      <c r="BH8" s="124">
        <f t="shared" si="15"/>
        <v>6.2703124999999993</v>
      </c>
      <c r="BI8" s="124">
        <f t="shared" si="16"/>
        <v>6.6671874999999998</v>
      </c>
      <c r="BJ8" s="124"/>
      <c r="BK8" s="124">
        <f t="shared" si="17"/>
        <v>6.46875</v>
      </c>
      <c r="BL8" s="81">
        <f t="shared" si="18"/>
        <v>2</v>
      </c>
      <c r="BM8" s="6">
        <f t="shared" si="19"/>
        <v>4.0333333333333341</v>
      </c>
    </row>
    <row r="9" spans="1:65" ht="14.25" x14ac:dyDescent="0.2">
      <c r="A9" s="84">
        <v>113</v>
      </c>
      <c r="B9" s="81" t="s">
        <v>120</v>
      </c>
      <c r="C9" s="81" t="s">
        <v>201</v>
      </c>
      <c r="D9" s="81" t="s">
        <v>211</v>
      </c>
      <c r="E9" s="100" t="s">
        <v>212</v>
      </c>
      <c r="F9" s="20">
        <v>4</v>
      </c>
      <c r="G9" s="20">
        <v>5.5</v>
      </c>
      <c r="H9" s="20">
        <v>6.5</v>
      </c>
      <c r="I9" s="20">
        <v>6</v>
      </c>
      <c r="J9" s="20">
        <v>5</v>
      </c>
      <c r="K9" s="20">
        <v>5</v>
      </c>
      <c r="L9" s="20">
        <v>4</v>
      </c>
      <c r="M9" s="20">
        <v>5.5</v>
      </c>
      <c r="N9" s="4">
        <f t="shared" si="0"/>
        <v>41.5</v>
      </c>
      <c r="O9" s="13">
        <f t="shared" si="1"/>
        <v>5.1875</v>
      </c>
      <c r="P9" s="20">
        <v>6.8</v>
      </c>
      <c r="Q9" s="5">
        <f t="shared" si="2"/>
        <v>5.5906250000000002</v>
      </c>
      <c r="R9" s="9"/>
      <c r="S9" s="20">
        <v>7</v>
      </c>
      <c r="T9" s="20">
        <v>5.2</v>
      </c>
      <c r="U9" s="6">
        <f t="shared" si="3"/>
        <v>6.55</v>
      </c>
      <c r="V9" s="6">
        <f t="shared" si="4"/>
        <v>6.0703125</v>
      </c>
      <c r="W9" s="22"/>
      <c r="X9" s="20">
        <v>5</v>
      </c>
      <c r="Y9" s="20">
        <v>7</v>
      </c>
      <c r="Z9" s="20">
        <v>6.5</v>
      </c>
      <c r="AA9" s="20">
        <v>5.8</v>
      </c>
      <c r="AB9" s="20">
        <v>7</v>
      </c>
      <c r="AC9" s="20">
        <v>7.2</v>
      </c>
      <c r="AD9" s="20">
        <v>4.5999999999999996</v>
      </c>
      <c r="AE9" s="20">
        <v>6</v>
      </c>
      <c r="AF9" s="4">
        <f t="shared" si="5"/>
        <v>49.1</v>
      </c>
      <c r="AG9" s="13">
        <f t="shared" si="6"/>
        <v>6.1375000000000002</v>
      </c>
      <c r="AH9" s="20">
        <v>6.4</v>
      </c>
      <c r="AI9" s="5">
        <f t="shared" si="7"/>
        <v>6.203125</v>
      </c>
      <c r="AJ9" s="9"/>
      <c r="AK9" s="20">
        <v>7</v>
      </c>
      <c r="AL9" s="20">
        <v>6.8</v>
      </c>
      <c r="AM9" s="6">
        <f t="shared" si="8"/>
        <v>6.95</v>
      </c>
      <c r="AN9" s="6">
        <f t="shared" si="9"/>
        <v>6.5765624999999996</v>
      </c>
      <c r="AO9" s="22"/>
      <c r="AP9" s="20"/>
      <c r="AQ9" s="20"/>
      <c r="AR9" s="20"/>
      <c r="AS9" s="20"/>
      <c r="AT9" s="20"/>
      <c r="AU9" s="20"/>
      <c r="AV9" s="20"/>
      <c r="AW9" s="20"/>
      <c r="AX9" s="4">
        <f t="shared" si="10"/>
        <v>0</v>
      </c>
      <c r="AY9" s="13">
        <f t="shared" si="11"/>
        <v>0</v>
      </c>
      <c r="AZ9" s="20"/>
      <c r="BA9" s="5">
        <f t="shared" si="12"/>
        <v>0</v>
      </c>
      <c r="BB9" s="9"/>
      <c r="BC9" s="20"/>
      <c r="BD9" s="20"/>
      <c r="BE9" s="6">
        <f t="shared" si="13"/>
        <v>0</v>
      </c>
      <c r="BF9" s="6">
        <f t="shared" si="14"/>
        <v>0</v>
      </c>
      <c r="BG9" s="22"/>
      <c r="BH9" s="124">
        <f t="shared" si="15"/>
        <v>6.0703125</v>
      </c>
      <c r="BI9" s="124">
        <f t="shared" si="16"/>
        <v>6.5765624999999996</v>
      </c>
      <c r="BJ9" s="124"/>
      <c r="BK9" s="124">
        <f t="shared" si="17"/>
        <v>6.3234374999999998</v>
      </c>
      <c r="BL9" s="81">
        <f t="shared" si="18"/>
        <v>3</v>
      </c>
      <c r="BM9" s="6">
        <f t="shared" si="19"/>
        <v>4.3999999999999995</v>
      </c>
    </row>
    <row r="10" spans="1:65" ht="14.25" x14ac:dyDescent="0.2">
      <c r="A10" s="84">
        <v>123</v>
      </c>
      <c r="B10" s="81" t="s">
        <v>154</v>
      </c>
      <c r="C10" s="81" t="s">
        <v>200</v>
      </c>
      <c r="D10" s="81" t="s">
        <v>214</v>
      </c>
      <c r="E10" s="99" t="s">
        <v>224</v>
      </c>
      <c r="F10" s="20">
        <v>4.5</v>
      </c>
      <c r="G10" s="20">
        <v>5</v>
      </c>
      <c r="H10" s="20">
        <v>4.8</v>
      </c>
      <c r="I10" s="20">
        <v>5</v>
      </c>
      <c r="J10" s="20">
        <v>5.5</v>
      </c>
      <c r="K10" s="20">
        <v>4.5</v>
      </c>
      <c r="L10" s="20">
        <v>5</v>
      </c>
      <c r="M10" s="20">
        <v>5</v>
      </c>
      <c r="N10" s="4">
        <f t="shared" si="0"/>
        <v>39.299999999999997</v>
      </c>
      <c r="O10" s="13">
        <f t="shared" si="1"/>
        <v>4.9124999999999996</v>
      </c>
      <c r="P10" s="20">
        <v>5.7</v>
      </c>
      <c r="Q10" s="5">
        <f t="shared" si="2"/>
        <v>5.109375</v>
      </c>
      <c r="R10" s="9"/>
      <c r="S10" s="20">
        <v>7.1</v>
      </c>
      <c r="T10" s="20">
        <v>5.9</v>
      </c>
      <c r="U10" s="6">
        <f t="shared" si="3"/>
        <v>6.7999999999999989</v>
      </c>
      <c r="V10" s="6">
        <f t="shared" si="4"/>
        <v>5.9546874999999995</v>
      </c>
      <c r="W10" s="22"/>
      <c r="X10" s="20">
        <v>4.7</v>
      </c>
      <c r="Y10" s="20">
        <v>5.5</v>
      </c>
      <c r="Z10" s="20">
        <v>5.4</v>
      </c>
      <c r="AA10" s="20">
        <v>4.8</v>
      </c>
      <c r="AB10" s="20">
        <v>5.2</v>
      </c>
      <c r="AC10" s="20">
        <v>5.4</v>
      </c>
      <c r="AD10" s="20">
        <v>6</v>
      </c>
      <c r="AE10" s="20">
        <v>6</v>
      </c>
      <c r="AF10" s="4">
        <f t="shared" si="5"/>
        <v>43</v>
      </c>
      <c r="AG10" s="13">
        <f t="shared" si="6"/>
        <v>5.375</v>
      </c>
      <c r="AH10" s="20">
        <v>6.4</v>
      </c>
      <c r="AI10" s="5">
        <f t="shared" si="7"/>
        <v>5.6312499999999996</v>
      </c>
      <c r="AJ10" s="9"/>
      <c r="AK10" s="20">
        <v>7</v>
      </c>
      <c r="AL10" s="20">
        <v>7.4</v>
      </c>
      <c r="AM10" s="6">
        <f t="shared" si="8"/>
        <v>7.1</v>
      </c>
      <c r="AN10" s="6">
        <f t="shared" si="9"/>
        <v>6.3656249999999996</v>
      </c>
      <c r="AO10" s="22"/>
      <c r="AP10" s="20"/>
      <c r="AQ10" s="20"/>
      <c r="AR10" s="20"/>
      <c r="AS10" s="20"/>
      <c r="AT10" s="20"/>
      <c r="AU10" s="20"/>
      <c r="AV10" s="20"/>
      <c r="AW10" s="20"/>
      <c r="AX10" s="4">
        <f t="shared" si="10"/>
        <v>0</v>
      </c>
      <c r="AY10" s="13">
        <f t="shared" si="11"/>
        <v>0</v>
      </c>
      <c r="AZ10" s="20"/>
      <c r="BA10" s="5">
        <f t="shared" si="12"/>
        <v>0</v>
      </c>
      <c r="BB10" s="9"/>
      <c r="BC10" s="20"/>
      <c r="BD10" s="20"/>
      <c r="BE10" s="6">
        <f t="shared" si="13"/>
        <v>0</v>
      </c>
      <c r="BF10" s="6">
        <f t="shared" si="14"/>
        <v>0</v>
      </c>
      <c r="BG10" s="22"/>
      <c r="BH10" s="124">
        <f t="shared" si="15"/>
        <v>5.9546874999999995</v>
      </c>
      <c r="BI10" s="124">
        <f t="shared" si="16"/>
        <v>6.3656249999999996</v>
      </c>
      <c r="BJ10" s="124"/>
      <c r="BK10" s="124">
        <f t="shared" si="17"/>
        <v>6.16015625</v>
      </c>
      <c r="BL10" s="81">
        <f t="shared" si="18"/>
        <v>4</v>
      </c>
      <c r="BM10" s="6">
        <f t="shared" si="19"/>
        <v>4.0333333333333341</v>
      </c>
    </row>
    <row r="11" spans="1:65" ht="14.25" x14ac:dyDescent="0.2">
      <c r="A11" s="84">
        <v>115</v>
      </c>
      <c r="B11" s="81" t="s">
        <v>160</v>
      </c>
      <c r="C11" s="81" t="s">
        <v>201</v>
      </c>
      <c r="D11" s="81" t="s">
        <v>211</v>
      </c>
      <c r="E11" s="100" t="s">
        <v>212</v>
      </c>
      <c r="F11" s="20">
        <v>3</v>
      </c>
      <c r="G11" s="20">
        <v>6.5</v>
      </c>
      <c r="H11" s="20">
        <v>6</v>
      </c>
      <c r="I11" s="20">
        <v>5.5</v>
      </c>
      <c r="J11" s="20">
        <v>4</v>
      </c>
      <c r="K11" s="20">
        <v>4</v>
      </c>
      <c r="L11" s="20">
        <v>6</v>
      </c>
      <c r="M11" s="20">
        <v>5.5</v>
      </c>
      <c r="N11" s="4">
        <f t="shared" si="0"/>
        <v>40.5</v>
      </c>
      <c r="O11" s="13">
        <f t="shared" si="1"/>
        <v>5.0625</v>
      </c>
      <c r="P11" s="20">
        <v>7</v>
      </c>
      <c r="Q11" s="5">
        <f t="shared" si="2"/>
        <v>5.546875</v>
      </c>
      <c r="R11" s="9"/>
      <c r="S11" s="20">
        <v>6.3</v>
      </c>
      <c r="T11" s="20">
        <v>5</v>
      </c>
      <c r="U11" s="6">
        <f t="shared" si="3"/>
        <v>5.9749999999999996</v>
      </c>
      <c r="V11" s="6">
        <f t="shared" si="4"/>
        <v>5.7609374999999998</v>
      </c>
      <c r="W11" s="22"/>
      <c r="X11" s="20">
        <v>4.4000000000000004</v>
      </c>
      <c r="Y11" s="20">
        <v>6.8</v>
      </c>
      <c r="Z11" s="20">
        <v>5.8</v>
      </c>
      <c r="AA11" s="20">
        <v>6.2</v>
      </c>
      <c r="AB11" s="20">
        <v>6.6</v>
      </c>
      <c r="AC11" s="20">
        <v>6.5</v>
      </c>
      <c r="AD11" s="20">
        <v>7.8</v>
      </c>
      <c r="AE11" s="20">
        <v>5.6</v>
      </c>
      <c r="AF11" s="4">
        <f t="shared" si="5"/>
        <v>49.699999999999996</v>
      </c>
      <c r="AG11" s="13">
        <f t="shared" si="6"/>
        <v>6.2124999999999995</v>
      </c>
      <c r="AH11" s="20">
        <v>6.9</v>
      </c>
      <c r="AI11" s="5">
        <f t="shared" si="7"/>
        <v>6.3843750000000004</v>
      </c>
      <c r="AJ11" s="9"/>
      <c r="AK11" s="20">
        <v>6.8</v>
      </c>
      <c r="AL11" s="20">
        <v>6</v>
      </c>
      <c r="AM11" s="6">
        <f t="shared" si="8"/>
        <v>6.6</v>
      </c>
      <c r="AN11" s="6">
        <f t="shared" si="9"/>
        <v>6.4921875</v>
      </c>
      <c r="AO11" s="22"/>
      <c r="AP11" s="20"/>
      <c r="AQ11" s="20"/>
      <c r="AR11" s="20"/>
      <c r="AS11" s="20"/>
      <c r="AT11" s="20"/>
      <c r="AU11" s="20"/>
      <c r="AV11" s="20"/>
      <c r="AW11" s="20"/>
      <c r="AX11" s="4">
        <f t="shared" si="10"/>
        <v>0</v>
      </c>
      <c r="AY11" s="13">
        <f t="shared" si="11"/>
        <v>0</v>
      </c>
      <c r="AZ11" s="20"/>
      <c r="BA11" s="5">
        <f t="shared" si="12"/>
        <v>0</v>
      </c>
      <c r="BB11" s="9"/>
      <c r="BC11" s="20"/>
      <c r="BD11" s="20"/>
      <c r="BE11" s="6">
        <f t="shared" si="13"/>
        <v>0</v>
      </c>
      <c r="BF11" s="6">
        <f t="shared" si="14"/>
        <v>0</v>
      </c>
      <c r="BG11" s="22"/>
      <c r="BH11" s="124">
        <f t="shared" si="15"/>
        <v>5.7609374999999998</v>
      </c>
      <c r="BI11" s="124">
        <f t="shared" si="16"/>
        <v>6.4921875</v>
      </c>
      <c r="BJ11" s="124"/>
      <c r="BK11" s="124">
        <f t="shared" si="17"/>
        <v>6.1265625000000004</v>
      </c>
      <c r="BL11" s="81">
        <f t="shared" si="18"/>
        <v>5</v>
      </c>
      <c r="BM11" s="6">
        <f t="shared" si="19"/>
        <v>4.6333333333333337</v>
      </c>
    </row>
    <row r="12" spans="1:65" ht="14.25" x14ac:dyDescent="0.2">
      <c r="A12" s="84">
        <v>108</v>
      </c>
      <c r="B12" s="81" t="s">
        <v>164</v>
      </c>
      <c r="C12" s="81" t="s">
        <v>202</v>
      </c>
      <c r="D12" s="81" t="s">
        <v>118</v>
      </c>
      <c r="E12" s="100" t="s">
        <v>212</v>
      </c>
      <c r="F12" s="20">
        <v>3.5</v>
      </c>
      <c r="G12" s="20">
        <v>6</v>
      </c>
      <c r="H12" s="20">
        <v>6.2</v>
      </c>
      <c r="I12" s="20">
        <v>6.4</v>
      </c>
      <c r="J12" s="20">
        <v>0</v>
      </c>
      <c r="K12" s="20">
        <v>6</v>
      </c>
      <c r="L12" s="20">
        <v>5.5</v>
      </c>
      <c r="M12" s="20">
        <v>6</v>
      </c>
      <c r="N12" s="4">
        <f t="shared" si="0"/>
        <v>39.6</v>
      </c>
      <c r="O12" s="13">
        <f t="shared" si="1"/>
        <v>4.95</v>
      </c>
      <c r="P12" s="20">
        <v>4.5</v>
      </c>
      <c r="Q12" s="5">
        <f t="shared" si="2"/>
        <v>4.8375000000000004</v>
      </c>
      <c r="R12" s="9"/>
      <c r="S12" s="20">
        <v>6.8</v>
      </c>
      <c r="T12" s="20">
        <v>5.6</v>
      </c>
      <c r="U12" s="6">
        <f t="shared" si="3"/>
        <v>6.5</v>
      </c>
      <c r="V12" s="6">
        <f t="shared" si="4"/>
        <v>5.6687500000000002</v>
      </c>
      <c r="W12" s="22"/>
      <c r="X12" s="20">
        <v>5.8</v>
      </c>
      <c r="Y12" s="20">
        <v>7.2</v>
      </c>
      <c r="Z12" s="20">
        <v>5.6</v>
      </c>
      <c r="AA12" s="20">
        <v>5.8</v>
      </c>
      <c r="AB12" s="20">
        <v>6</v>
      </c>
      <c r="AC12" s="20">
        <v>6.1</v>
      </c>
      <c r="AD12" s="20">
        <v>6.8</v>
      </c>
      <c r="AE12" s="20">
        <v>6</v>
      </c>
      <c r="AF12" s="4">
        <f t="shared" si="5"/>
        <v>49.3</v>
      </c>
      <c r="AG12" s="13">
        <f t="shared" si="6"/>
        <v>6.1624999999999996</v>
      </c>
      <c r="AH12" s="20">
        <v>5.6</v>
      </c>
      <c r="AI12" s="5">
        <f t="shared" si="7"/>
        <v>6.0218749999999996</v>
      </c>
      <c r="AJ12" s="9"/>
      <c r="AK12" s="20">
        <v>7.1</v>
      </c>
      <c r="AL12" s="20">
        <v>6.6</v>
      </c>
      <c r="AM12" s="6">
        <f t="shared" si="8"/>
        <v>6.9749999999999996</v>
      </c>
      <c r="AN12" s="6">
        <f t="shared" si="9"/>
        <v>6.4984374999999996</v>
      </c>
      <c r="AO12" s="22"/>
      <c r="AP12" s="20"/>
      <c r="AQ12" s="20"/>
      <c r="AR12" s="20"/>
      <c r="AS12" s="20"/>
      <c r="AT12" s="20"/>
      <c r="AU12" s="20"/>
      <c r="AV12" s="20"/>
      <c r="AW12" s="20"/>
      <c r="AX12" s="4">
        <f t="shared" si="10"/>
        <v>0</v>
      </c>
      <c r="AY12" s="13">
        <f t="shared" si="11"/>
        <v>0</v>
      </c>
      <c r="AZ12" s="20"/>
      <c r="BA12" s="5">
        <f t="shared" si="12"/>
        <v>0</v>
      </c>
      <c r="BB12" s="9"/>
      <c r="BC12" s="20"/>
      <c r="BD12" s="20"/>
      <c r="BE12" s="6">
        <f t="shared" si="13"/>
        <v>0</v>
      </c>
      <c r="BF12" s="6">
        <f t="shared" si="14"/>
        <v>0</v>
      </c>
      <c r="BG12" s="22"/>
      <c r="BH12" s="124">
        <f t="shared" si="15"/>
        <v>5.6687500000000002</v>
      </c>
      <c r="BI12" s="124">
        <f t="shared" si="16"/>
        <v>6.4984374999999996</v>
      </c>
      <c r="BJ12" s="124"/>
      <c r="BK12" s="124">
        <f t="shared" si="17"/>
        <v>6.0835937500000004</v>
      </c>
      <c r="BL12" s="81">
        <f t="shared" si="18"/>
        <v>6</v>
      </c>
      <c r="BM12" s="6">
        <f t="shared" si="19"/>
        <v>3.3666666666666667</v>
      </c>
    </row>
    <row r="13" spans="1:65" ht="14.25" x14ac:dyDescent="0.2">
      <c r="A13" s="84">
        <v>83</v>
      </c>
      <c r="B13" s="81" t="s">
        <v>186</v>
      </c>
      <c r="C13" s="81" t="s">
        <v>206</v>
      </c>
      <c r="D13" s="81" t="s">
        <v>249</v>
      </c>
      <c r="E13" s="100" t="s">
        <v>231</v>
      </c>
      <c r="F13" s="20">
        <v>4.5</v>
      </c>
      <c r="G13" s="20">
        <v>5.5</v>
      </c>
      <c r="H13" s="20">
        <v>5.2</v>
      </c>
      <c r="I13" s="20">
        <v>5</v>
      </c>
      <c r="J13" s="20">
        <v>5.5</v>
      </c>
      <c r="K13" s="20">
        <v>3</v>
      </c>
      <c r="L13" s="20">
        <v>4.5</v>
      </c>
      <c r="M13" s="20">
        <v>5</v>
      </c>
      <c r="N13" s="4">
        <f t="shared" si="0"/>
        <v>38.200000000000003</v>
      </c>
      <c r="O13" s="13">
        <f t="shared" si="1"/>
        <v>4.7750000000000004</v>
      </c>
      <c r="P13" s="20">
        <v>6</v>
      </c>
      <c r="Q13" s="5">
        <f t="shared" si="2"/>
        <v>5.0812500000000007</v>
      </c>
      <c r="R13" s="9"/>
      <c r="S13" s="20">
        <v>7.4</v>
      </c>
      <c r="T13" s="20">
        <v>5.8</v>
      </c>
      <c r="U13" s="6">
        <f t="shared" si="3"/>
        <v>7.0000000000000009</v>
      </c>
      <c r="V13" s="6">
        <f t="shared" si="4"/>
        <v>6.0406250000000004</v>
      </c>
      <c r="W13" s="22"/>
      <c r="X13" s="20">
        <v>4.8</v>
      </c>
      <c r="Y13" s="20">
        <v>5.5</v>
      </c>
      <c r="Z13" s="20">
        <v>5.6</v>
      </c>
      <c r="AA13" s="20">
        <v>6.2</v>
      </c>
      <c r="AB13" s="20">
        <v>6</v>
      </c>
      <c r="AC13" s="20">
        <v>3.2</v>
      </c>
      <c r="AD13" s="20">
        <v>6.2</v>
      </c>
      <c r="AE13" s="20">
        <v>6</v>
      </c>
      <c r="AF13" s="4">
        <f t="shared" si="5"/>
        <v>43.5</v>
      </c>
      <c r="AG13" s="13">
        <f t="shared" si="6"/>
        <v>5.4375</v>
      </c>
      <c r="AH13" s="20">
        <v>6.2</v>
      </c>
      <c r="AI13" s="5">
        <f t="shared" si="7"/>
        <v>5.6281249999999998</v>
      </c>
      <c r="AJ13" s="9"/>
      <c r="AK13" s="20">
        <v>6.2</v>
      </c>
      <c r="AL13" s="20">
        <v>6.5</v>
      </c>
      <c r="AM13" s="6">
        <f t="shared" si="8"/>
        <v>6.2750000000000004</v>
      </c>
      <c r="AN13" s="6">
        <f t="shared" si="9"/>
        <v>5.9515624999999996</v>
      </c>
      <c r="AO13" s="22"/>
      <c r="AP13" s="20"/>
      <c r="AQ13" s="20"/>
      <c r="AR13" s="20"/>
      <c r="AS13" s="20"/>
      <c r="AT13" s="20"/>
      <c r="AU13" s="20"/>
      <c r="AV13" s="20"/>
      <c r="AW13" s="20"/>
      <c r="AX13" s="4">
        <f t="shared" si="10"/>
        <v>0</v>
      </c>
      <c r="AY13" s="13">
        <f t="shared" si="11"/>
        <v>0</v>
      </c>
      <c r="AZ13" s="20"/>
      <c r="BA13" s="5">
        <f t="shared" si="12"/>
        <v>0</v>
      </c>
      <c r="BB13" s="9"/>
      <c r="BC13" s="20"/>
      <c r="BD13" s="20"/>
      <c r="BE13" s="6">
        <f t="shared" si="13"/>
        <v>0</v>
      </c>
      <c r="BF13" s="6">
        <f t="shared" si="14"/>
        <v>0</v>
      </c>
      <c r="BG13" s="22"/>
      <c r="BH13" s="6">
        <f t="shared" si="15"/>
        <v>6.0406250000000004</v>
      </c>
      <c r="BI13" s="6">
        <f t="shared" si="16"/>
        <v>5.9515624999999996</v>
      </c>
      <c r="BJ13" s="6"/>
      <c r="BK13" s="6">
        <f t="shared" si="17"/>
        <v>5.99609375</v>
      </c>
      <c r="BM13" s="6">
        <f t="shared" si="19"/>
        <v>4.0666666666666664</v>
      </c>
    </row>
    <row r="14" spans="1:65" ht="14.25" x14ac:dyDescent="0.2">
      <c r="A14" s="84">
        <v>120</v>
      </c>
      <c r="B14" s="81" t="s">
        <v>156</v>
      </c>
      <c r="C14" s="81" t="s">
        <v>200</v>
      </c>
      <c r="D14" s="81" t="s">
        <v>214</v>
      </c>
      <c r="E14" s="99" t="s">
        <v>224</v>
      </c>
      <c r="F14" s="20">
        <v>3</v>
      </c>
      <c r="G14" s="20">
        <v>5.5</v>
      </c>
      <c r="H14" s="20">
        <v>5.5</v>
      </c>
      <c r="I14" s="20">
        <v>5</v>
      </c>
      <c r="J14" s="20">
        <v>5</v>
      </c>
      <c r="K14" s="20">
        <v>4.8</v>
      </c>
      <c r="L14" s="20">
        <v>5</v>
      </c>
      <c r="M14" s="20">
        <v>5</v>
      </c>
      <c r="N14" s="4">
        <f t="shared" si="0"/>
        <v>38.799999999999997</v>
      </c>
      <c r="O14" s="13">
        <f t="shared" si="1"/>
        <v>4.8499999999999996</v>
      </c>
      <c r="P14" s="20">
        <v>5.7</v>
      </c>
      <c r="Q14" s="5">
        <f t="shared" si="2"/>
        <v>5.0625</v>
      </c>
      <c r="R14" s="9"/>
      <c r="S14" s="20">
        <v>6.2</v>
      </c>
      <c r="T14" s="20">
        <v>5.8</v>
      </c>
      <c r="U14" s="6">
        <f t="shared" si="3"/>
        <v>6.1000000000000005</v>
      </c>
      <c r="V14" s="6">
        <f t="shared" si="4"/>
        <v>5.5812500000000007</v>
      </c>
      <c r="W14" s="22"/>
      <c r="X14" s="20">
        <v>3.8</v>
      </c>
      <c r="Y14" s="20">
        <v>4.8</v>
      </c>
      <c r="Z14" s="20">
        <v>7</v>
      </c>
      <c r="AA14" s="20">
        <v>7.2</v>
      </c>
      <c r="AB14" s="20">
        <v>6.2</v>
      </c>
      <c r="AC14" s="20">
        <v>4.8</v>
      </c>
      <c r="AD14" s="20">
        <v>6.4</v>
      </c>
      <c r="AE14" s="20">
        <v>6</v>
      </c>
      <c r="AF14" s="4">
        <f t="shared" si="5"/>
        <v>46.199999999999996</v>
      </c>
      <c r="AG14" s="13">
        <f t="shared" si="6"/>
        <v>5.7749999999999995</v>
      </c>
      <c r="AH14" s="20">
        <v>6.4</v>
      </c>
      <c r="AI14" s="5">
        <f t="shared" si="7"/>
        <v>5.9312500000000004</v>
      </c>
      <c r="AJ14" s="9"/>
      <c r="AK14" s="20">
        <v>6.7</v>
      </c>
      <c r="AL14" s="20">
        <v>6.9</v>
      </c>
      <c r="AM14" s="6">
        <f t="shared" si="8"/>
        <v>6.75</v>
      </c>
      <c r="AN14" s="6">
        <f t="shared" si="9"/>
        <v>6.3406250000000002</v>
      </c>
      <c r="AO14" s="22"/>
      <c r="AP14" s="20"/>
      <c r="AQ14" s="20"/>
      <c r="AR14" s="20"/>
      <c r="AS14" s="20"/>
      <c r="AT14" s="20"/>
      <c r="AU14" s="20"/>
      <c r="AV14" s="20"/>
      <c r="AW14" s="20"/>
      <c r="AX14" s="4">
        <f t="shared" si="10"/>
        <v>0</v>
      </c>
      <c r="AY14" s="13">
        <f t="shared" si="11"/>
        <v>0</v>
      </c>
      <c r="AZ14" s="20"/>
      <c r="BA14" s="5">
        <f t="shared" si="12"/>
        <v>0</v>
      </c>
      <c r="BB14" s="9"/>
      <c r="BC14" s="20"/>
      <c r="BD14" s="20"/>
      <c r="BE14" s="6">
        <f t="shared" si="13"/>
        <v>0</v>
      </c>
      <c r="BF14" s="6">
        <f t="shared" si="14"/>
        <v>0</v>
      </c>
      <c r="BG14" s="22"/>
      <c r="BH14" s="6">
        <f t="shared" si="15"/>
        <v>5.5812500000000007</v>
      </c>
      <c r="BI14" s="6">
        <f t="shared" si="16"/>
        <v>6.3406250000000002</v>
      </c>
      <c r="BJ14" s="6"/>
      <c r="BK14" s="6">
        <f t="shared" si="17"/>
        <v>5.9609375</v>
      </c>
      <c r="BM14" s="6">
        <f t="shared" si="19"/>
        <v>4.0333333333333341</v>
      </c>
    </row>
    <row r="15" spans="1:65" ht="14.25" x14ac:dyDescent="0.2">
      <c r="A15" s="84">
        <v>114</v>
      </c>
      <c r="B15" s="81" t="s">
        <v>161</v>
      </c>
      <c r="C15" s="81" t="s">
        <v>202</v>
      </c>
      <c r="D15" s="81" t="s">
        <v>118</v>
      </c>
      <c r="E15" s="100" t="s">
        <v>212</v>
      </c>
      <c r="F15" s="20">
        <v>0</v>
      </c>
      <c r="G15" s="20">
        <v>5</v>
      </c>
      <c r="H15" s="20">
        <v>4</v>
      </c>
      <c r="I15" s="20">
        <v>6.5</v>
      </c>
      <c r="J15" s="20">
        <v>0</v>
      </c>
      <c r="K15" s="20">
        <v>5.5</v>
      </c>
      <c r="L15" s="20">
        <v>5</v>
      </c>
      <c r="M15" s="20">
        <v>5</v>
      </c>
      <c r="N15" s="4">
        <f t="shared" si="0"/>
        <v>31</v>
      </c>
      <c r="O15" s="13">
        <f t="shared" si="1"/>
        <v>3.875</v>
      </c>
      <c r="P15" s="20">
        <v>4.5</v>
      </c>
      <c r="Q15" s="5">
        <f t="shared" si="2"/>
        <v>4.03125</v>
      </c>
      <c r="R15" s="9"/>
      <c r="S15" s="20">
        <v>6.3</v>
      </c>
      <c r="T15" s="20">
        <v>5.3</v>
      </c>
      <c r="U15" s="6">
        <f t="shared" si="3"/>
        <v>6.05</v>
      </c>
      <c r="V15" s="6">
        <f t="shared" si="4"/>
        <v>5.0406250000000004</v>
      </c>
      <c r="W15" s="22"/>
      <c r="X15" s="20">
        <v>0</v>
      </c>
      <c r="Y15" s="20">
        <v>6.5</v>
      </c>
      <c r="Z15" s="20">
        <v>7.2</v>
      </c>
      <c r="AA15" s="20">
        <v>6.8</v>
      </c>
      <c r="AB15" s="20">
        <v>6.5</v>
      </c>
      <c r="AC15" s="20">
        <v>6.2</v>
      </c>
      <c r="AD15" s="20">
        <v>6.4</v>
      </c>
      <c r="AE15" s="20">
        <v>6.4</v>
      </c>
      <c r="AF15" s="4">
        <f t="shared" si="5"/>
        <v>46</v>
      </c>
      <c r="AG15" s="13">
        <f t="shared" si="6"/>
        <v>5.75</v>
      </c>
      <c r="AH15" s="20">
        <v>5.8</v>
      </c>
      <c r="AI15" s="5">
        <f t="shared" si="7"/>
        <v>5.7625000000000002</v>
      </c>
      <c r="AJ15" s="9"/>
      <c r="AK15" s="20">
        <v>6.8</v>
      </c>
      <c r="AL15" s="20">
        <v>6.2</v>
      </c>
      <c r="AM15" s="6">
        <f t="shared" si="8"/>
        <v>6.6499999999999995</v>
      </c>
      <c r="AN15" s="6">
        <f t="shared" si="9"/>
        <v>6.2062499999999998</v>
      </c>
      <c r="AO15" s="22"/>
      <c r="AP15" s="20"/>
      <c r="AQ15" s="20"/>
      <c r="AR15" s="20"/>
      <c r="AS15" s="20"/>
      <c r="AT15" s="20"/>
      <c r="AU15" s="20"/>
      <c r="AV15" s="20"/>
      <c r="AW15" s="20"/>
      <c r="AX15" s="4">
        <f t="shared" si="10"/>
        <v>0</v>
      </c>
      <c r="AY15" s="13">
        <f t="shared" si="11"/>
        <v>0</v>
      </c>
      <c r="AZ15" s="20"/>
      <c r="BA15" s="5">
        <f t="shared" si="12"/>
        <v>0</v>
      </c>
      <c r="BB15" s="9"/>
      <c r="BC15" s="20"/>
      <c r="BD15" s="20"/>
      <c r="BE15" s="6">
        <f t="shared" si="13"/>
        <v>0</v>
      </c>
      <c r="BF15" s="6">
        <f t="shared" si="14"/>
        <v>0</v>
      </c>
      <c r="BG15" s="22"/>
      <c r="BH15" s="6">
        <f t="shared" si="15"/>
        <v>5.0406250000000004</v>
      </c>
      <c r="BI15" s="6">
        <f t="shared" si="16"/>
        <v>6.2062499999999998</v>
      </c>
      <c r="BJ15" s="6"/>
      <c r="BK15" s="6">
        <f t="shared" si="17"/>
        <v>5.6234374999999996</v>
      </c>
      <c r="BM15" s="6">
        <f t="shared" si="19"/>
        <v>3.4333333333333336</v>
      </c>
    </row>
    <row r="16" spans="1:65" ht="14.25" x14ac:dyDescent="0.2">
      <c r="A16" s="84">
        <v>112</v>
      </c>
      <c r="B16" s="81" t="s">
        <v>162</v>
      </c>
      <c r="C16" s="81" t="s">
        <v>202</v>
      </c>
      <c r="D16" s="81" t="s">
        <v>118</v>
      </c>
      <c r="E16" s="100" t="s">
        <v>212</v>
      </c>
      <c r="F16" s="20">
        <v>0</v>
      </c>
      <c r="G16" s="20">
        <v>3.5</v>
      </c>
      <c r="H16" s="20">
        <v>4</v>
      </c>
      <c r="I16" s="20">
        <v>4</v>
      </c>
      <c r="J16" s="20">
        <v>4.5</v>
      </c>
      <c r="K16" s="20">
        <v>5</v>
      </c>
      <c r="L16" s="20">
        <v>5</v>
      </c>
      <c r="M16" s="20">
        <v>5</v>
      </c>
      <c r="N16" s="4">
        <f t="shared" si="0"/>
        <v>31</v>
      </c>
      <c r="O16" s="13">
        <f t="shared" si="1"/>
        <v>3.875</v>
      </c>
      <c r="P16" s="20">
        <v>3.8</v>
      </c>
      <c r="Q16" s="5">
        <f t="shared" si="2"/>
        <v>3.8562500000000002</v>
      </c>
      <c r="R16" s="9"/>
      <c r="S16" s="20">
        <v>7.2</v>
      </c>
      <c r="T16" s="20">
        <v>6</v>
      </c>
      <c r="U16" s="6">
        <f t="shared" si="3"/>
        <v>6.9</v>
      </c>
      <c r="V16" s="6">
        <f t="shared" si="4"/>
        <v>5.3781250000000007</v>
      </c>
      <c r="W16" s="22"/>
      <c r="X16" s="20">
        <v>0</v>
      </c>
      <c r="Y16" s="20">
        <v>5.2</v>
      </c>
      <c r="Z16" s="20">
        <v>7</v>
      </c>
      <c r="AA16" s="20">
        <v>6.2</v>
      </c>
      <c r="AB16" s="20">
        <v>7</v>
      </c>
      <c r="AC16" s="20">
        <v>7</v>
      </c>
      <c r="AD16" s="20">
        <v>3.8</v>
      </c>
      <c r="AE16" s="20">
        <v>5</v>
      </c>
      <c r="AF16" s="4">
        <f t="shared" si="5"/>
        <v>41.199999999999996</v>
      </c>
      <c r="AG16" s="13">
        <f t="shared" si="6"/>
        <v>5.1499999999999995</v>
      </c>
      <c r="AH16" s="20">
        <v>5.5</v>
      </c>
      <c r="AI16" s="5">
        <f t="shared" si="7"/>
        <v>5.2374999999999998</v>
      </c>
      <c r="AJ16" s="9"/>
      <c r="AK16" s="20">
        <v>6</v>
      </c>
      <c r="AL16" s="20">
        <v>6.4</v>
      </c>
      <c r="AM16" s="6">
        <f t="shared" si="8"/>
        <v>6.1</v>
      </c>
      <c r="AN16" s="6">
        <f t="shared" si="9"/>
        <v>5.6687499999999993</v>
      </c>
      <c r="AO16" s="22"/>
      <c r="AP16" s="20"/>
      <c r="AQ16" s="20"/>
      <c r="AR16" s="20"/>
      <c r="AS16" s="20"/>
      <c r="AT16" s="20"/>
      <c r="AU16" s="20"/>
      <c r="AV16" s="20"/>
      <c r="AW16" s="20"/>
      <c r="AX16" s="4">
        <f t="shared" si="10"/>
        <v>0</v>
      </c>
      <c r="AY16" s="13">
        <f t="shared" si="11"/>
        <v>0</v>
      </c>
      <c r="AZ16" s="20"/>
      <c r="BA16" s="5">
        <f t="shared" si="12"/>
        <v>0</v>
      </c>
      <c r="BB16" s="9"/>
      <c r="BC16" s="20"/>
      <c r="BD16" s="20"/>
      <c r="BE16" s="6">
        <f t="shared" si="13"/>
        <v>0</v>
      </c>
      <c r="BF16" s="6">
        <f t="shared" si="14"/>
        <v>0</v>
      </c>
      <c r="BG16" s="22"/>
      <c r="BH16" s="6">
        <f t="shared" si="15"/>
        <v>5.3781250000000007</v>
      </c>
      <c r="BI16" s="6">
        <f t="shared" si="16"/>
        <v>5.6687499999999993</v>
      </c>
      <c r="BJ16" s="6"/>
      <c r="BK16" s="6">
        <f t="shared" si="17"/>
        <v>5.5234375</v>
      </c>
      <c r="BM16" s="6">
        <f t="shared" si="19"/>
        <v>3.1</v>
      </c>
    </row>
    <row r="17" spans="1:65" ht="14.25" x14ac:dyDescent="0.2">
      <c r="A17" s="84">
        <v>103</v>
      </c>
      <c r="B17" s="81" t="s">
        <v>168</v>
      </c>
      <c r="C17" s="81" t="s">
        <v>204</v>
      </c>
      <c r="D17" s="83" t="s">
        <v>227</v>
      </c>
      <c r="E17" s="99" t="s">
        <v>223</v>
      </c>
      <c r="F17" s="20">
        <v>4.8</v>
      </c>
      <c r="G17" s="20">
        <v>5.2</v>
      </c>
      <c r="H17" s="20">
        <v>4.8</v>
      </c>
      <c r="I17" s="20">
        <v>5</v>
      </c>
      <c r="J17" s="20">
        <v>5</v>
      </c>
      <c r="K17" s="20">
        <v>5</v>
      </c>
      <c r="L17" s="20">
        <v>0</v>
      </c>
      <c r="M17" s="20">
        <v>0</v>
      </c>
      <c r="N17" s="4">
        <f t="shared" si="0"/>
        <v>29.8</v>
      </c>
      <c r="O17" s="13">
        <f t="shared" si="1"/>
        <v>3.7250000000000001</v>
      </c>
      <c r="P17" s="20">
        <v>6</v>
      </c>
      <c r="Q17" s="5">
        <f t="shared" si="2"/>
        <v>4.2937500000000002</v>
      </c>
      <c r="R17" s="9"/>
      <c r="S17" s="20">
        <v>5.8</v>
      </c>
      <c r="T17" s="20">
        <v>5.7</v>
      </c>
      <c r="U17" s="6">
        <f t="shared" si="3"/>
        <v>5.7749999999999995</v>
      </c>
      <c r="V17" s="6">
        <f t="shared" si="4"/>
        <v>5.0343749999999998</v>
      </c>
      <c r="W17" s="22"/>
      <c r="X17" s="20">
        <v>4.8</v>
      </c>
      <c r="Y17" s="20">
        <v>5.5</v>
      </c>
      <c r="Z17" s="20">
        <v>5.6</v>
      </c>
      <c r="AA17" s="20">
        <v>6.2</v>
      </c>
      <c r="AB17" s="20">
        <v>6</v>
      </c>
      <c r="AC17" s="20">
        <v>5.6</v>
      </c>
      <c r="AD17" s="20">
        <v>6.6</v>
      </c>
      <c r="AE17" s="20">
        <v>0</v>
      </c>
      <c r="AF17" s="4">
        <f t="shared" si="5"/>
        <v>40.300000000000004</v>
      </c>
      <c r="AG17" s="13">
        <f t="shared" si="6"/>
        <v>5.0375000000000005</v>
      </c>
      <c r="AH17" s="20">
        <v>7</v>
      </c>
      <c r="AI17" s="5">
        <f t="shared" si="7"/>
        <v>5.5281250000000002</v>
      </c>
      <c r="AJ17" s="9"/>
      <c r="AK17" s="20">
        <v>5.6</v>
      </c>
      <c r="AL17" s="20">
        <v>6</v>
      </c>
      <c r="AM17" s="6">
        <f t="shared" si="8"/>
        <v>5.6999999999999993</v>
      </c>
      <c r="AN17" s="6">
        <f t="shared" si="9"/>
        <v>5.6140624999999993</v>
      </c>
      <c r="AO17" s="22"/>
      <c r="AP17" s="20"/>
      <c r="AQ17" s="20"/>
      <c r="AR17" s="20"/>
      <c r="AS17" s="20"/>
      <c r="AT17" s="20"/>
      <c r="AU17" s="20"/>
      <c r="AV17" s="20"/>
      <c r="AW17" s="20"/>
      <c r="AX17" s="4">
        <f t="shared" si="10"/>
        <v>0</v>
      </c>
      <c r="AY17" s="13">
        <f t="shared" si="11"/>
        <v>0</v>
      </c>
      <c r="AZ17" s="20"/>
      <c r="BA17" s="5">
        <f t="shared" si="12"/>
        <v>0</v>
      </c>
      <c r="BB17" s="9"/>
      <c r="BC17" s="20"/>
      <c r="BD17" s="20"/>
      <c r="BE17" s="6">
        <f t="shared" si="13"/>
        <v>0</v>
      </c>
      <c r="BF17" s="6">
        <f t="shared" si="14"/>
        <v>0</v>
      </c>
      <c r="BG17" s="22"/>
      <c r="BH17" s="6">
        <f t="shared" si="15"/>
        <v>5.0343749999999998</v>
      </c>
      <c r="BI17" s="6">
        <f t="shared" si="16"/>
        <v>5.6140624999999993</v>
      </c>
      <c r="BJ17" s="6"/>
      <c r="BK17" s="6">
        <f t="shared" si="17"/>
        <v>5.32421875</v>
      </c>
      <c r="BM17" s="6">
        <f t="shared" si="19"/>
        <v>4.333333333333333</v>
      </c>
    </row>
    <row r="18" spans="1:65" ht="14.25" x14ac:dyDescent="0.2">
      <c r="A18" s="84">
        <v>136</v>
      </c>
      <c r="B18" s="81" t="s">
        <v>107</v>
      </c>
      <c r="C18" s="83" t="s">
        <v>292</v>
      </c>
      <c r="D18" s="81" t="s">
        <v>237</v>
      </c>
      <c r="E18" s="100" t="s">
        <v>238</v>
      </c>
      <c r="F18" s="20">
        <v>0</v>
      </c>
      <c r="G18" s="20">
        <v>2.5</v>
      </c>
      <c r="H18" s="20">
        <v>4</v>
      </c>
      <c r="I18" s="20">
        <v>3.5</v>
      </c>
      <c r="J18" s="20">
        <v>5.5</v>
      </c>
      <c r="K18" s="20">
        <v>3</v>
      </c>
      <c r="L18" s="20">
        <v>5</v>
      </c>
      <c r="M18" s="20">
        <v>5.5</v>
      </c>
      <c r="N18" s="4">
        <f t="shared" si="0"/>
        <v>29</v>
      </c>
      <c r="O18" s="13">
        <f t="shared" si="1"/>
        <v>3.625</v>
      </c>
      <c r="P18" s="20">
        <v>5.5</v>
      </c>
      <c r="Q18" s="5">
        <f t="shared" si="2"/>
        <v>4.09375</v>
      </c>
      <c r="R18" s="9"/>
      <c r="S18" s="20">
        <v>6.9</v>
      </c>
      <c r="T18" s="20">
        <v>4.8</v>
      </c>
      <c r="U18" s="6">
        <f t="shared" si="3"/>
        <v>6.3750000000000009</v>
      </c>
      <c r="V18" s="6">
        <f t="shared" si="4"/>
        <v>5.234375</v>
      </c>
      <c r="W18" s="22"/>
      <c r="X18" s="20">
        <v>0</v>
      </c>
      <c r="Y18" s="20">
        <v>5</v>
      </c>
      <c r="Z18" s="20">
        <v>7.5</v>
      </c>
      <c r="AA18" s="20">
        <v>3.5</v>
      </c>
      <c r="AB18" s="20">
        <v>5.8</v>
      </c>
      <c r="AC18" s="20">
        <v>6</v>
      </c>
      <c r="AD18" s="20">
        <v>4.5</v>
      </c>
      <c r="AE18" s="20">
        <v>6</v>
      </c>
      <c r="AF18" s="4">
        <f t="shared" si="5"/>
        <v>38.299999999999997</v>
      </c>
      <c r="AG18" s="13">
        <f t="shared" si="6"/>
        <v>4.7874999999999996</v>
      </c>
      <c r="AH18" s="20">
        <v>5.6</v>
      </c>
      <c r="AI18" s="5">
        <f t="shared" si="7"/>
        <v>4.9906249999999996</v>
      </c>
      <c r="AJ18" s="9"/>
      <c r="AK18" s="20">
        <v>5.7</v>
      </c>
      <c r="AL18" s="20">
        <v>5.8</v>
      </c>
      <c r="AM18" s="6">
        <f t="shared" si="8"/>
        <v>5.7250000000000005</v>
      </c>
      <c r="AN18" s="6">
        <f t="shared" si="9"/>
        <v>5.3578124999999996</v>
      </c>
      <c r="AO18" s="22"/>
      <c r="AP18" s="20"/>
      <c r="AQ18" s="20"/>
      <c r="AR18" s="20"/>
      <c r="AS18" s="20"/>
      <c r="AT18" s="20"/>
      <c r="AU18" s="20"/>
      <c r="AV18" s="20"/>
      <c r="AW18" s="20"/>
      <c r="AX18" s="4">
        <f t="shared" si="10"/>
        <v>0</v>
      </c>
      <c r="AY18" s="13">
        <f t="shared" si="11"/>
        <v>0</v>
      </c>
      <c r="AZ18" s="20"/>
      <c r="BA18" s="5">
        <f t="shared" si="12"/>
        <v>0</v>
      </c>
      <c r="BB18" s="9"/>
      <c r="BC18" s="20"/>
      <c r="BD18" s="20"/>
      <c r="BE18" s="6">
        <f t="shared" si="13"/>
        <v>0</v>
      </c>
      <c r="BF18" s="6">
        <f t="shared" si="14"/>
        <v>0</v>
      </c>
      <c r="BG18" s="22"/>
      <c r="BH18" s="6">
        <f t="shared" si="15"/>
        <v>5.234375</v>
      </c>
      <c r="BI18" s="6">
        <f t="shared" si="16"/>
        <v>5.3578124999999996</v>
      </c>
      <c r="BJ18" s="6"/>
      <c r="BK18" s="6">
        <f t="shared" si="17"/>
        <v>5.2960937499999998</v>
      </c>
      <c r="BM18" s="6">
        <f t="shared" si="19"/>
        <v>3.6999999999999997</v>
      </c>
    </row>
    <row r="19" spans="1:65" ht="14.25" x14ac:dyDescent="0.2">
      <c r="A19" s="120">
        <v>150</v>
      </c>
      <c r="B19" s="105" t="s">
        <v>138</v>
      </c>
      <c r="C19" s="105" t="s">
        <v>194</v>
      </c>
      <c r="D19" s="105" t="s">
        <v>239</v>
      </c>
      <c r="E19" s="121" t="s">
        <v>216</v>
      </c>
      <c r="F19" s="20"/>
      <c r="G19" s="20"/>
      <c r="H19" s="20"/>
      <c r="I19" s="20"/>
      <c r="J19" s="20"/>
      <c r="K19" s="20"/>
      <c r="L19" s="20"/>
      <c r="M19" s="20"/>
      <c r="N19" s="4">
        <f t="shared" si="0"/>
        <v>0</v>
      </c>
      <c r="O19" s="13">
        <f t="shared" si="1"/>
        <v>0</v>
      </c>
      <c r="P19" s="20"/>
      <c r="Q19" s="5">
        <f t="shared" si="2"/>
        <v>0</v>
      </c>
      <c r="R19" s="9"/>
      <c r="S19" s="20"/>
      <c r="T19" s="20"/>
      <c r="U19" s="6">
        <f t="shared" si="3"/>
        <v>0</v>
      </c>
      <c r="V19" s="6">
        <f t="shared" si="4"/>
        <v>0</v>
      </c>
      <c r="W19" s="22"/>
      <c r="X19" s="20"/>
      <c r="Y19" s="20"/>
      <c r="Z19" s="20"/>
      <c r="AA19" s="20"/>
      <c r="AB19" s="20"/>
      <c r="AC19" s="20"/>
      <c r="AD19" s="20"/>
      <c r="AE19" s="20"/>
      <c r="AF19" s="4">
        <f t="shared" si="5"/>
        <v>0</v>
      </c>
      <c r="AG19" s="13">
        <f t="shared" si="6"/>
        <v>0</v>
      </c>
      <c r="AH19" s="20"/>
      <c r="AI19" s="5">
        <f t="shared" si="7"/>
        <v>0</v>
      </c>
      <c r="AJ19" s="9"/>
      <c r="AK19" s="20"/>
      <c r="AL19" s="20"/>
      <c r="AM19" s="6">
        <f t="shared" si="8"/>
        <v>0</v>
      </c>
      <c r="AN19" s="6">
        <f t="shared" si="9"/>
        <v>0</v>
      </c>
      <c r="AO19" s="22"/>
      <c r="AP19" s="20"/>
      <c r="AQ19" s="20"/>
      <c r="AR19" s="20"/>
      <c r="AS19" s="20"/>
      <c r="AT19" s="20"/>
      <c r="AU19" s="20"/>
      <c r="AV19" s="20"/>
      <c r="AW19" s="20"/>
      <c r="AX19" s="4">
        <f t="shared" si="10"/>
        <v>0</v>
      </c>
      <c r="AY19" s="13">
        <f t="shared" si="11"/>
        <v>0</v>
      </c>
      <c r="AZ19" s="20"/>
      <c r="BA19" s="5">
        <f t="shared" si="12"/>
        <v>0</v>
      </c>
      <c r="BB19" s="9"/>
      <c r="BC19" s="20"/>
      <c r="BD19" s="20"/>
      <c r="BE19" s="6">
        <f t="shared" si="13"/>
        <v>0</v>
      </c>
      <c r="BF19" s="6">
        <f t="shared" si="14"/>
        <v>0</v>
      </c>
      <c r="BG19" s="22"/>
      <c r="BH19" s="6">
        <f t="shared" si="15"/>
        <v>0</v>
      </c>
      <c r="BI19" s="6">
        <f t="shared" si="16"/>
        <v>0</v>
      </c>
      <c r="BJ19" s="6"/>
      <c r="BK19" s="6">
        <f t="shared" si="17"/>
        <v>0</v>
      </c>
      <c r="BL19" s="15" t="s">
        <v>299</v>
      </c>
      <c r="BM19" s="6">
        <f t="shared" si="19"/>
        <v>0</v>
      </c>
    </row>
  </sheetData>
  <sortState ref="A7:BM19">
    <sortCondition descending="1" ref="BK7:BK19"/>
  </sortState>
  <mergeCells count="10">
    <mergeCell ref="BC4:BE4"/>
    <mergeCell ref="BH4:BJ4"/>
    <mergeCell ref="AR1:AY1"/>
    <mergeCell ref="AP4:BA4"/>
    <mergeCell ref="H1:M1"/>
    <mergeCell ref="F4:Q4"/>
    <mergeCell ref="Z1:AG1"/>
    <mergeCell ref="X4:AI4"/>
    <mergeCell ref="S4:U4"/>
    <mergeCell ref="AK4:AM4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"/>
  <sheetViews>
    <sheetView zoomScale="110" zoomScaleNormal="11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17.5703125" customWidth="1"/>
    <col min="3" max="3" width="21.28515625" customWidth="1"/>
    <col min="4" max="4" width="14" customWidth="1"/>
    <col min="5" max="5" width="23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hidden="1" customWidth="1"/>
    <col min="40" max="50" width="5.7109375" hidden="1" customWidth="1"/>
    <col min="51" max="51" width="3.140625" hidden="1" customWidth="1"/>
    <col min="52" max="54" width="5.7109375" hidden="1" customWidth="1"/>
    <col min="55" max="55" width="6.7109375" hidden="1" customWidth="1"/>
    <col min="56" max="56" width="3.140625" customWidth="1"/>
    <col min="57" max="60" width="6.7109375" customWidth="1"/>
    <col min="61" max="61" width="11.5703125" customWidth="1"/>
  </cols>
  <sheetData>
    <row r="1" spans="1:61" x14ac:dyDescent="0.2">
      <c r="A1" t="s">
        <v>88</v>
      </c>
      <c r="D1" t="s">
        <v>15</v>
      </c>
      <c r="E1" t="s">
        <v>288</v>
      </c>
      <c r="F1" s="3" t="s">
        <v>15</v>
      </c>
      <c r="G1" s="3"/>
      <c r="H1" s="147" t="str">
        <f>E1</f>
        <v>Chris Wicks</v>
      </c>
      <c r="I1" s="147"/>
      <c r="J1" s="147"/>
      <c r="K1" s="147"/>
      <c r="L1" s="147"/>
      <c r="M1" s="147"/>
      <c r="N1" s="3"/>
      <c r="O1" s="3"/>
      <c r="Q1" s="9"/>
      <c r="V1" s="22"/>
      <c r="W1" t="s">
        <v>16</v>
      </c>
      <c r="Y1" s="147" t="str">
        <f>E2</f>
        <v>Darryn Fedrick</v>
      </c>
      <c r="Z1" s="147"/>
      <c r="AA1" s="147"/>
      <c r="AB1" s="147"/>
      <c r="AC1" s="147"/>
      <c r="AD1" s="147"/>
      <c r="AE1" s="147"/>
      <c r="AF1" s="147"/>
      <c r="AH1" s="9"/>
      <c r="AM1" s="22"/>
      <c r="AN1" t="s">
        <v>17</v>
      </c>
      <c r="AP1" s="147">
        <f>E3</f>
        <v>0</v>
      </c>
      <c r="AQ1" s="147"/>
      <c r="AR1" s="147"/>
      <c r="AS1" s="147"/>
      <c r="AT1" s="147"/>
      <c r="AU1" s="147"/>
      <c r="AV1" s="147"/>
      <c r="AW1" s="147"/>
      <c r="AY1" s="9"/>
      <c r="BD1" s="22"/>
      <c r="BI1" s="7">
        <f ca="1">NOW()</f>
        <v>42241.355208796296</v>
      </c>
    </row>
    <row r="2" spans="1:61" x14ac:dyDescent="0.2">
      <c r="A2" s="1" t="s">
        <v>89</v>
      </c>
      <c r="B2" s="1"/>
      <c r="D2" t="s">
        <v>16</v>
      </c>
      <c r="E2" t="s">
        <v>289</v>
      </c>
      <c r="Q2" s="9"/>
      <c r="V2" s="22"/>
      <c r="AH2" s="9"/>
      <c r="AM2" s="22"/>
      <c r="AY2" s="9"/>
      <c r="BD2" s="22"/>
      <c r="BI2" s="8">
        <f ca="1">NOW()</f>
        <v>42241.355208796296</v>
      </c>
    </row>
    <row r="3" spans="1:61" x14ac:dyDescent="0.2">
      <c r="A3" t="s">
        <v>63</v>
      </c>
      <c r="C3" t="s">
        <v>242</v>
      </c>
      <c r="D3" t="s">
        <v>17</v>
      </c>
      <c r="Q3" s="9"/>
      <c r="V3" s="22"/>
      <c r="AH3" s="9"/>
      <c r="AM3" s="22"/>
      <c r="AY3" s="9"/>
      <c r="BD3" s="22"/>
    </row>
    <row r="4" spans="1:61" x14ac:dyDescent="0.2">
      <c r="B4" t="s">
        <v>243</v>
      </c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24"/>
      <c r="R4" s="146" t="s">
        <v>12</v>
      </c>
      <c r="S4" s="146"/>
      <c r="T4" s="146"/>
      <c r="U4" s="2" t="s">
        <v>13</v>
      </c>
      <c r="V4" s="22"/>
      <c r="W4" s="146" t="s">
        <v>10</v>
      </c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24"/>
      <c r="AI4" s="146" t="s">
        <v>12</v>
      </c>
      <c r="AJ4" s="146"/>
      <c r="AK4" s="146"/>
      <c r="AL4" s="2" t="s">
        <v>13</v>
      </c>
      <c r="AM4" s="22"/>
      <c r="AN4" s="146" t="s">
        <v>10</v>
      </c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24"/>
      <c r="AZ4" s="146" t="s">
        <v>12</v>
      </c>
      <c r="BA4" s="146"/>
      <c r="BB4" s="146"/>
      <c r="BC4" s="2" t="s">
        <v>13</v>
      </c>
      <c r="BD4" s="22"/>
      <c r="BE4" s="146" t="s">
        <v>18</v>
      </c>
      <c r="BF4" s="146"/>
      <c r="BG4" s="146"/>
      <c r="BH4" s="2" t="s">
        <v>22</v>
      </c>
    </row>
    <row r="5" spans="1:61" s="2" customFormat="1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8</v>
      </c>
      <c r="G5" s="2" t="s">
        <v>38</v>
      </c>
      <c r="H5" s="2" t="s">
        <v>43</v>
      </c>
      <c r="I5" s="2" t="s">
        <v>59</v>
      </c>
      <c r="J5" s="2" t="s">
        <v>60</v>
      </c>
      <c r="K5" s="2" t="s">
        <v>61</v>
      </c>
      <c r="L5" s="2" t="s">
        <v>24</v>
      </c>
      <c r="M5" s="2" t="s">
        <v>62</v>
      </c>
      <c r="N5" s="2" t="s">
        <v>52</v>
      </c>
      <c r="O5" s="2" t="s">
        <v>53</v>
      </c>
      <c r="P5" s="2" t="s">
        <v>9</v>
      </c>
      <c r="Q5" s="24"/>
      <c r="R5" s="33" t="s">
        <v>11</v>
      </c>
      <c r="S5" s="33" t="s">
        <v>49</v>
      </c>
      <c r="T5" s="33" t="s">
        <v>9</v>
      </c>
      <c r="U5" s="2" t="s">
        <v>14</v>
      </c>
      <c r="V5" s="23"/>
      <c r="W5" s="2" t="s">
        <v>8</v>
      </c>
      <c r="X5" s="2" t="s">
        <v>38</v>
      </c>
      <c r="Y5" s="2" t="s">
        <v>43</v>
      </c>
      <c r="Z5" s="2" t="s">
        <v>59</v>
      </c>
      <c r="AA5" s="2" t="s">
        <v>60</v>
      </c>
      <c r="AB5" s="2" t="s">
        <v>61</v>
      </c>
      <c r="AC5" s="2" t="s">
        <v>24</v>
      </c>
      <c r="AD5" s="2" t="s">
        <v>62</v>
      </c>
      <c r="AE5" s="2" t="s">
        <v>52</v>
      </c>
      <c r="AF5" s="2" t="s">
        <v>53</v>
      </c>
      <c r="AG5" s="2" t="s">
        <v>9</v>
      </c>
      <c r="AH5" s="24"/>
      <c r="AI5" s="33" t="s">
        <v>11</v>
      </c>
      <c r="AJ5" s="33" t="s">
        <v>49</v>
      </c>
      <c r="AK5" s="33" t="s">
        <v>9</v>
      </c>
      <c r="AL5" s="2" t="s">
        <v>14</v>
      </c>
      <c r="AM5" s="23"/>
      <c r="AN5" s="2" t="s">
        <v>8</v>
      </c>
      <c r="AO5" s="2" t="s">
        <v>38</v>
      </c>
      <c r="AP5" s="2" t="s">
        <v>43</v>
      </c>
      <c r="AQ5" s="2" t="s">
        <v>59</v>
      </c>
      <c r="AR5" s="2" t="s">
        <v>60</v>
      </c>
      <c r="AS5" s="2" t="s">
        <v>61</v>
      </c>
      <c r="AT5" s="2" t="s">
        <v>24</v>
      </c>
      <c r="AU5" s="2" t="s">
        <v>62</v>
      </c>
      <c r="AV5" s="2" t="s">
        <v>52</v>
      </c>
      <c r="AW5" s="2" t="s">
        <v>53</v>
      </c>
      <c r="AX5" s="2" t="s">
        <v>9</v>
      </c>
      <c r="AY5" s="24"/>
      <c r="AZ5" s="33" t="s">
        <v>11</v>
      </c>
      <c r="BA5" s="33" t="s">
        <v>49</v>
      </c>
      <c r="BB5" s="33" t="s">
        <v>9</v>
      </c>
      <c r="BC5" s="2" t="s">
        <v>14</v>
      </c>
      <c r="BD5" s="23"/>
      <c r="BE5" s="2" t="s">
        <v>19</v>
      </c>
      <c r="BF5" s="2" t="s">
        <v>20</v>
      </c>
      <c r="BG5" s="2" t="s">
        <v>21</v>
      </c>
      <c r="BH5" s="2" t="s">
        <v>9</v>
      </c>
      <c r="BI5" s="2" t="s">
        <v>74</v>
      </c>
    </row>
    <row r="6" spans="1:61" x14ac:dyDescent="0.2">
      <c r="Q6" s="9"/>
      <c r="V6" s="22"/>
      <c r="AH6" s="9"/>
      <c r="AM6" s="22"/>
      <c r="AY6" s="9"/>
      <c r="BD6" s="22"/>
    </row>
    <row r="7" spans="1:61" ht="14.25" x14ac:dyDescent="0.2">
      <c r="A7" s="84">
        <v>119</v>
      </c>
      <c r="B7" s="81" t="s">
        <v>157</v>
      </c>
      <c r="C7" s="81" t="s">
        <v>200</v>
      </c>
      <c r="D7" s="81" t="s">
        <v>214</v>
      </c>
      <c r="E7" s="99" t="s">
        <v>224</v>
      </c>
      <c r="F7" s="20">
        <v>5</v>
      </c>
      <c r="G7" s="20">
        <v>6</v>
      </c>
      <c r="H7" s="20">
        <v>6</v>
      </c>
      <c r="I7" s="20">
        <v>6</v>
      </c>
      <c r="J7" s="20">
        <v>6.5</v>
      </c>
      <c r="K7" s="20">
        <v>6.5</v>
      </c>
      <c r="L7" s="20">
        <v>6</v>
      </c>
      <c r="M7" s="20">
        <v>6</v>
      </c>
      <c r="N7" s="4">
        <f t="shared" ref="N7:N14" si="0">SUM(F7:M7)</f>
        <v>48</v>
      </c>
      <c r="O7" s="13">
        <f t="shared" ref="O7:O14" si="1">N7/8</f>
        <v>6</v>
      </c>
      <c r="P7" s="5">
        <f t="shared" ref="P7:P14" si="2">O7</f>
        <v>6</v>
      </c>
      <c r="Q7" s="9"/>
      <c r="R7" s="20">
        <v>7</v>
      </c>
      <c r="S7" s="20">
        <v>5.5</v>
      </c>
      <c r="T7" s="6">
        <f t="shared" ref="T7:T14" si="3">(R7*0.75)+(S7*0.25)</f>
        <v>6.625</v>
      </c>
      <c r="U7" s="6">
        <f t="shared" ref="U7:U14" si="4">(P7+T7)/2</f>
        <v>6.3125</v>
      </c>
      <c r="V7" s="22"/>
      <c r="W7" s="20">
        <v>5.8</v>
      </c>
      <c r="X7" s="20">
        <v>6</v>
      </c>
      <c r="Y7" s="20">
        <v>7</v>
      </c>
      <c r="Z7" s="20">
        <v>8</v>
      </c>
      <c r="AA7" s="20">
        <v>6.5</v>
      </c>
      <c r="AB7" s="20">
        <v>6</v>
      </c>
      <c r="AC7" s="20">
        <v>6.2</v>
      </c>
      <c r="AD7" s="20">
        <v>5</v>
      </c>
      <c r="AE7" s="4">
        <f t="shared" ref="AE7:AE14" si="5">SUM(W7:AD7)</f>
        <v>50.5</v>
      </c>
      <c r="AF7" s="13">
        <f t="shared" ref="AF7:AF14" si="6">AE7/8</f>
        <v>6.3125</v>
      </c>
      <c r="AG7" s="5">
        <f t="shared" ref="AG7:AG14" si="7">AF7</f>
        <v>6.3125</v>
      </c>
      <c r="AH7" s="9"/>
      <c r="AI7" s="20">
        <v>8.1999999999999993</v>
      </c>
      <c r="AJ7" s="20">
        <v>7.6</v>
      </c>
      <c r="AK7" s="6">
        <f t="shared" ref="AK7:AK14" si="8">(AI7*0.75)+(AJ7*0.25)</f>
        <v>8.0499999999999989</v>
      </c>
      <c r="AL7" s="6">
        <f t="shared" ref="AL7:AL14" si="9">(AG7+AK7)/2</f>
        <v>7.1812499999999995</v>
      </c>
      <c r="AM7" s="22"/>
      <c r="AN7" s="20"/>
      <c r="AO7" s="20"/>
      <c r="AP7" s="20"/>
      <c r="AQ7" s="20"/>
      <c r="AR7" s="20"/>
      <c r="AS7" s="20"/>
      <c r="AT7" s="20"/>
      <c r="AU7" s="20"/>
      <c r="AV7" s="4">
        <f t="shared" ref="AV7:AV14" si="10">SUM(AN7:AU7)</f>
        <v>0</v>
      </c>
      <c r="AW7" s="13">
        <f t="shared" ref="AW7:AW14" si="11">AV7/8</f>
        <v>0</v>
      </c>
      <c r="AX7" s="5">
        <f t="shared" ref="AX7:AX14" si="12">AW7</f>
        <v>0</v>
      </c>
      <c r="AY7" s="9"/>
      <c r="AZ7" s="20"/>
      <c r="BA7" s="20"/>
      <c r="BB7" s="6">
        <f t="shared" ref="BB7:BB14" si="13">(AZ7*0.75)+(BA7*0.25)</f>
        <v>0</v>
      </c>
      <c r="BC7" s="6">
        <f t="shared" ref="BC7:BC14" si="14">(AX7+BB7)/2</f>
        <v>0</v>
      </c>
      <c r="BD7" s="22"/>
      <c r="BE7" s="124">
        <f t="shared" ref="BE7:BE14" si="15">U7</f>
        <v>6.3125</v>
      </c>
      <c r="BF7" s="124">
        <f t="shared" ref="BF7:BF14" si="16">AL7</f>
        <v>7.1812499999999995</v>
      </c>
      <c r="BG7" s="124"/>
      <c r="BH7" s="124">
        <f t="shared" ref="BH7:BH14" si="17">AVERAGE(BE7:BG7)</f>
        <v>6.7468749999999993</v>
      </c>
      <c r="BI7" s="81">
        <v>1</v>
      </c>
    </row>
    <row r="8" spans="1:61" ht="14.25" x14ac:dyDescent="0.2">
      <c r="A8" s="84">
        <v>125</v>
      </c>
      <c r="B8" s="81" t="s">
        <v>152</v>
      </c>
      <c r="C8" s="81" t="s">
        <v>199</v>
      </c>
      <c r="D8" s="81" t="s">
        <v>214</v>
      </c>
      <c r="E8" s="99" t="s">
        <v>224</v>
      </c>
      <c r="F8" s="20">
        <v>4.5</v>
      </c>
      <c r="G8" s="20">
        <v>6</v>
      </c>
      <c r="H8" s="20">
        <v>6</v>
      </c>
      <c r="I8" s="20">
        <v>6.5</v>
      </c>
      <c r="J8" s="20">
        <v>6.5</v>
      </c>
      <c r="K8" s="20">
        <v>6.5</v>
      </c>
      <c r="L8" s="20">
        <v>6.5</v>
      </c>
      <c r="M8" s="20">
        <v>6</v>
      </c>
      <c r="N8" s="4">
        <f t="shared" si="0"/>
        <v>48.5</v>
      </c>
      <c r="O8" s="13">
        <f t="shared" si="1"/>
        <v>6.0625</v>
      </c>
      <c r="P8" s="5">
        <f t="shared" si="2"/>
        <v>6.0625</v>
      </c>
      <c r="Q8" s="9"/>
      <c r="R8" s="20">
        <v>6.8</v>
      </c>
      <c r="S8" s="20">
        <v>6.2</v>
      </c>
      <c r="T8" s="6">
        <f t="shared" si="3"/>
        <v>6.6499999999999995</v>
      </c>
      <c r="U8" s="6">
        <f t="shared" si="4"/>
        <v>6.3562499999999993</v>
      </c>
      <c r="V8" s="22"/>
      <c r="W8" s="20">
        <v>5.2</v>
      </c>
      <c r="X8" s="20">
        <v>6.8</v>
      </c>
      <c r="Y8" s="20">
        <v>7.2</v>
      </c>
      <c r="Z8" s="20">
        <v>7.5</v>
      </c>
      <c r="AA8" s="20">
        <v>7</v>
      </c>
      <c r="AB8" s="20">
        <v>7</v>
      </c>
      <c r="AC8" s="20">
        <v>6.5</v>
      </c>
      <c r="AD8" s="20">
        <v>5</v>
      </c>
      <c r="AE8" s="4">
        <f t="shared" si="5"/>
        <v>52.2</v>
      </c>
      <c r="AF8" s="13">
        <f t="shared" si="6"/>
        <v>6.5250000000000004</v>
      </c>
      <c r="AG8" s="5">
        <f t="shared" si="7"/>
        <v>6.5250000000000004</v>
      </c>
      <c r="AH8" s="9"/>
      <c r="AI8" s="20">
        <v>7.8</v>
      </c>
      <c r="AJ8" s="20">
        <v>7.1</v>
      </c>
      <c r="AK8" s="6">
        <f t="shared" si="8"/>
        <v>7.625</v>
      </c>
      <c r="AL8" s="6">
        <f t="shared" si="9"/>
        <v>7.0750000000000002</v>
      </c>
      <c r="AM8" s="22"/>
      <c r="AN8" s="20"/>
      <c r="AO8" s="20"/>
      <c r="AP8" s="20"/>
      <c r="AQ8" s="20"/>
      <c r="AR8" s="20"/>
      <c r="AS8" s="20"/>
      <c r="AT8" s="20"/>
      <c r="AU8" s="20"/>
      <c r="AV8" s="4">
        <f t="shared" si="10"/>
        <v>0</v>
      </c>
      <c r="AW8" s="13">
        <f t="shared" si="11"/>
        <v>0</v>
      </c>
      <c r="AX8" s="5">
        <f t="shared" si="12"/>
        <v>0</v>
      </c>
      <c r="AY8" s="9"/>
      <c r="AZ8" s="20"/>
      <c r="BA8" s="20"/>
      <c r="BB8" s="6">
        <f t="shared" si="13"/>
        <v>0</v>
      </c>
      <c r="BC8" s="6">
        <f t="shared" si="14"/>
        <v>0</v>
      </c>
      <c r="BD8" s="22"/>
      <c r="BE8" s="124">
        <f t="shared" si="15"/>
        <v>6.3562499999999993</v>
      </c>
      <c r="BF8" s="124">
        <f t="shared" si="16"/>
        <v>7.0750000000000002</v>
      </c>
      <c r="BG8" s="124"/>
      <c r="BH8" s="124">
        <f t="shared" si="17"/>
        <v>6.7156249999999993</v>
      </c>
      <c r="BI8" s="81">
        <v>2</v>
      </c>
    </row>
    <row r="9" spans="1:61" ht="14.25" x14ac:dyDescent="0.2">
      <c r="A9" s="84">
        <v>142</v>
      </c>
      <c r="B9" s="81" t="s">
        <v>143</v>
      </c>
      <c r="C9" s="81" t="s">
        <v>195</v>
      </c>
      <c r="D9" s="81" t="s">
        <v>244</v>
      </c>
      <c r="E9" s="100" t="s">
        <v>228</v>
      </c>
      <c r="F9" s="20">
        <v>5</v>
      </c>
      <c r="G9" s="20">
        <v>5.2</v>
      </c>
      <c r="H9" s="20">
        <v>6</v>
      </c>
      <c r="I9" s="20">
        <v>5.5</v>
      </c>
      <c r="J9" s="20">
        <v>5</v>
      </c>
      <c r="K9" s="20">
        <v>5</v>
      </c>
      <c r="L9" s="20">
        <v>6</v>
      </c>
      <c r="M9" s="20">
        <v>5</v>
      </c>
      <c r="N9" s="4">
        <f t="shared" si="0"/>
        <v>42.7</v>
      </c>
      <c r="O9" s="13">
        <f t="shared" si="1"/>
        <v>5.3375000000000004</v>
      </c>
      <c r="P9" s="5">
        <f t="shared" si="2"/>
        <v>5.3375000000000004</v>
      </c>
      <c r="Q9" s="9"/>
      <c r="R9" s="20">
        <v>6.1</v>
      </c>
      <c r="S9" s="20">
        <v>5.7</v>
      </c>
      <c r="T9" s="6">
        <f t="shared" si="3"/>
        <v>5.9999999999999991</v>
      </c>
      <c r="U9" s="6">
        <f t="shared" si="4"/>
        <v>5.6687499999999993</v>
      </c>
      <c r="V9" s="22"/>
      <c r="W9" s="20">
        <v>5</v>
      </c>
      <c r="X9" s="20">
        <v>7.5</v>
      </c>
      <c r="Y9" s="20">
        <v>6.2</v>
      </c>
      <c r="Z9" s="20">
        <v>6.8</v>
      </c>
      <c r="AA9" s="20">
        <v>7</v>
      </c>
      <c r="AB9" s="20">
        <v>6</v>
      </c>
      <c r="AC9" s="20">
        <v>6.5</v>
      </c>
      <c r="AD9" s="20">
        <v>5</v>
      </c>
      <c r="AE9" s="4">
        <f t="shared" si="5"/>
        <v>50</v>
      </c>
      <c r="AF9" s="13">
        <f t="shared" si="6"/>
        <v>6.25</v>
      </c>
      <c r="AG9" s="5">
        <f t="shared" si="7"/>
        <v>6.25</v>
      </c>
      <c r="AH9" s="9"/>
      <c r="AI9" s="20">
        <v>7.9</v>
      </c>
      <c r="AJ9" s="20">
        <v>6</v>
      </c>
      <c r="AK9" s="6">
        <f t="shared" si="8"/>
        <v>7.4250000000000007</v>
      </c>
      <c r="AL9" s="6">
        <f t="shared" si="9"/>
        <v>6.8375000000000004</v>
      </c>
      <c r="AM9" s="22"/>
      <c r="AN9" s="20"/>
      <c r="AO9" s="20"/>
      <c r="AP9" s="20"/>
      <c r="AQ9" s="20"/>
      <c r="AR9" s="20"/>
      <c r="AS9" s="20"/>
      <c r="AT9" s="20"/>
      <c r="AU9" s="20"/>
      <c r="AV9" s="4">
        <f t="shared" si="10"/>
        <v>0</v>
      </c>
      <c r="AW9" s="13">
        <f t="shared" si="11"/>
        <v>0</v>
      </c>
      <c r="AX9" s="5">
        <f t="shared" si="12"/>
        <v>0</v>
      </c>
      <c r="AY9" s="9"/>
      <c r="AZ9" s="20"/>
      <c r="BA9" s="20"/>
      <c r="BB9" s="6">
        <f t="shared" si="13"/>
        <v>0</v>
      </c>
      <c r="BC9" s="6">
        <f t="shared" si="14"/>
        <v>0</v>
      </c>
      <c r="BD9" s="22"/>
      <c r="BE9" s="124">
        <f t="shared" si="15"/>
        <v>5.6687499999999993</v>
      </c>
      <c r="BF9" s="124">
        <f t="shared" si="16"/>
        <v>6.8375000000000004</v>
      </c>
      <c r="BG9" s="124"/>
      <c r="BH9" s="124">
        <f t="shared" si="17"/>
        <v>6.2531249999999998</v>
      </c>
      <c r="BI9" s="81">
        <v>3</v>
      </c>
    </row>
    <row r="10" spans="1:61" ht="14.25" x14ac:dyDescent="0.2">
      <c r="A10" s="84">
        <v>94</v>
      </c>
      <c r="B10" s="81" t="s">
        <v>176</v>
      </c>
      <c r="C10" s="81" t="s">
        <v>206</v>
      </c>
      <c r="D10" s="81" t="s">
        <v>249</v>
      </c>
      <c r="E10" s="100" t="s">
        <v>231</v>
      </c>
      <c r="F10" s="20">
        <v>4.7</v>
      </c>
      <c r="G10" s="20">
        <v>4.8</v>
      </c>
      <c r="H10" s="20">
        <v>5.5</v>
      </c>
      <c r="I10" s="20">
        <v>5.8</v>
      </c>
      <c r="J10" s="20">
        <v>6.5</v>
      </c>
      <c r="K10" s="20">
        <v>6</v>
      </c>
      <c r="L10" s="20">
        <v>7</v>
      </c>
      <c r="M10" s="20">
        <v>6.5</v>
      </c>
      <c r="N10" s="4">
        <f t="shared" si="0"/>
        <v>46.8</v>
      </c>
      <c r="O10" s="13">
        <f t="shared" si="1"/>
        <v>5.85</v>
      </c>
      <c r="P10" s="5">
        <f t="shared" si="2"/>
        <v>5.85</v>
      </c>
      <c r="Q10" s="9"/>
      <c r="R10" s="20">
        <v>5.8</v>
      </c>
      <c r="S10" s="20">
        <v>5.7</v>
      </c>
      <c r="T10" s="6">
        <f t="shared" si="3"/>
        <v>5.7749999999999995</v>
      </c>
      <c r="U10" s="6">
        <f t="shared" si="4"/>
        <v>5.8125</v>
      </c>
      <c r="V10" s="22"/>
      <c r="W10" s="20">
        <v>6</v>
      </c>
      <c r="X10" s="20">
        <v>6.4</v>
      </c>
      <c r="Y10" s="20">
        <v>6.4</v>
      </c>
      <c r="Z10" s="20">
        <v>6</v>
      </c>
      <c r="AA10" s="20">
        <v>6.8</v>
      </c>
      <c r="AB10" s="20">
        <v>6.8</v>
      </c>
      <c r="AC10" s="20">
        <v>6.8</v>
      </c>
      <c r="AD10" s="20">
        <v>6</v>
      </c>
      <c r="AE10" s="4">
        <f t="shared" si="5"/>
        <v>51.199999999999996</v>
      </c>
      <c r="AF10" s="13">
        <f t="shared" si="6"/>
        <v>6.3999999999999995</v>
      </c>
      <c r="AG10" s="5">
        <f t="shared" si="7"/>
        <v>6.3999999999999995</v>
      </c>
      <c r="AH10" s="9"/>
      <c r="AI10" s="20">
        <v>6</v>
      </c>
      <c r="AJ10" s="20">
        <v>5</v>
      </c>
      <c r="AK10" s="6">
        <f t="shared" si="8"/>
        <v>5.75</v>
      </c>
      <c r="AL10" s="6">
        <f t="shared" si="9"/>
        <v>6.0749999999999993</v>
      </c>
      <c r="AM10" s="22"/>
      <c r="AN10" s="20"/>
      <c r="AO10" s="20"/>
      <c r="AP10" s="20"/>
      <c r="AQ10" s="20"/>
      <c r="AR10" s="20"/>
      <c r="AS10" s="20"/>
      <c r="AT10" s="20"/>
      <c r="AU10" s="20"/>
      <c r="AV10" s="4">
        <f t="shared" si="10"/>
        <v>0</v>
      </c>
      <c r="AW10" s="13">
        <f t="shared" si="11"/>
        <v>0</v>
      </c>
      <c r="AX10" s="5">
        <f t="shared" si="12"/>
        <v>0</v>
      </c>
      <c r="AY10" s="9"/>
      <c r="AZ10" s="20"/>
      <c r="BA10" s="20"/>
      <c r="BB10" s="6">
        <f t="shared" si="13"/>
        <v>0</v>
      </c>
      <c r="BC10" s="6">
        <f t="shared" si="14"/>
        <v>0</v>
      </c>
      <c r="BD10" s="22"/>
      <c r="BE10" s="124">
        <f t="shared" si="15"/>
        <v>5.8125</v>
      </c>
      <c r="BF10" s="124">
        <f t="shared" si="16"/>
        <v>6.0749999999999993</v>
      </c>
      <c r="BG10" s="124"/>
      <c r="BH10" s="124">
        <f t="shared" si="17"/>
        <v>5.9437499999999996</v>
      </c>
      <c r="BI10" s="81">
        <v>4</v>
      </c>
    </row>
    <row r="11" spans="1:61" ht="14.25" x14ac:dyDescent="0.2">
      <c r="A11" s="84">
        <v>101</v>
      </c>
      <c r="B11" s="81" t="s">
        <v>170</v>
      </c>
      <c r="C11" s="81" t="s">
        <v>204</v>
      </c>
      <c r="D11" s="81" t="s">
        <v>241</v>
      </c>
      <c r="E11" s="99" t="s">
        <v>223</v>
      </c>
      <c r="F11" s="20">
        <v>5.5</v>
      </c>
      <c r="G11" s="20">
        <v>5</v>
      </c>
      <c r="H11" s="20">
        <v>4.5999999999999996</v>
      </c>
      <c r="I11" s="20">
        <v>6</v>
      </c>
      <c r="J11" s="20">
        <v>5.8</v>
      </c>
      <c r="K11" s="20">
        <v>5.5</v>
      </c>
      <c r="L11" s="20">
        <v>6</v>
      </c>
      <c r="M11" s="20">
        <v>6</v>
      </c>
      <c r="N11" s="4">
        <f t="shared" si="0"/>
        <v>44.400000000000006</v>
      </c>
      <c r="O11" s="13">
        <f t="shared" si="1"/>
        <v>5.5500000000000007</v>
      </c>
      <c r="P11" s="5">
        <f t="shared" si="2"/>
        <v>5.5500000000000007</v>
      </c>
      <c r="Q11" s="9"/>
      <c r="R11" s="20">
        <v>6.5</v>
      </c>
      <c r="S11" s="20">
        <v>5.3</v>
      </c>
      <c r="T11" s="6">
        <f t="shared" si="3"/>
        <v>6.2</v>
      </c>
      <c r="U11" s="6">
        <f t="shared" si="4"/>
        <v>5.875</v>
      </c>
      <c r="V11" s="22"/>
      <c r="W11" s="20">
        <v>5.9</v>
      </c>
      <c r="X11" s="20">
        <v>5</v>
      </c>
      <c r="Y11" s="20">
        <v>5.9</v>
      </c>
      <c r="Z11" s="20">
        <v>5.3</v>
      </c>
      <c r="AA11" s="20">
        <v>5.3</v>
      </c>
      <c r="AB11" s="20">
        <v>5.3</v>
      </c>
      <c r="AC11" s="20">
        <v>5</v>
      </c>
      <c r="AD11" s="20">
        <v>5.5</v>
      </c>
      <c r="AE11" s="4">
        <f t="shared" si="5"/>
        <v>43.2</v>
      </c>
      <c r="AF11" s="13">
        <f t="shared" si="6"/>
        <v>5.4</v>
      </c>
      <c r="AG11" s="5">
        <f t="shared" si="7"/>
        <v>5.4</v>
      </c>
      <c r="AH11" s="9"/>
      <c r="AI11" s="20">
        <v>6.3</v>
      </c>
      <c r="AJ11" s="20">
        <v>6</v>
      </c>
      <c r="AK11" s="6">
        <f t="shared" si="8"/>
        <v>6.2249999999999996</v>
      </c>
      <c r="AL11" s="6">
        <f t="shared" si="9"/>
        <v>5.8125</v>
      </c>
      <c r="AM11" s="22"/>
      <c r="AN11" s="20"/>
      <c r="AO11" s="20"/>
      <c r="AP11" s="20"/>
      <c r="AQ11" s="20"/>
      <c r="AR11" s="20"/>
      <c r="AS11" s="20"/>
      <c r="AT11" s="20"/>
      <c r="AU11" s="20"/>
      <c r="AV11" s="4">
        <f t="shared" si="10"/>
        <v>0</v>
      </c>
      <c r="AW11" s="13">
        <f t="shared" si="11"/>
        <v>0</v>
      </c>
      <c r="AX11" s="5">
        <f t="shared" si="12"/>
        <v>0</v>
      </c>
      <c r="AY11" s="9"/>
      <c r="AZ11" s="20"/>
      <c r="BA11" s="20"/>
      <c r="BB11" s="6">
        <f t="shared" si="13"/>
        <v>0</v>
      </c>
      <c r="BC11" s="6">
        <f t="shared" si="14"/>
        <v>0</v>
      </c>
      <c r="BD11" s="22"/>
      <c r="BE11" s="124">
        <f t="shared" si="15"/>
        <v>5.875</v>
      </c>
      <c r="BF11" s="124">
        <f t="shared" si="16"/>
        <v>5.8125</v>
      </c>
      <c r="BG11" s="124"/>
      <c r="BH11" s="124">
        <f t="shared" si="17"/>
        <v>5.84375</v>
      </c>
      <c r="BI11" s="81">
        <v>5</v>
      </c>
    </row>
    <row r="12" spans="1:61" ht="14.25" x14ac:dyDescent="0.2">
      <c r="A12" s="84">
        <v>110</v>
      </c>
      <c r="B12" s="81" t="s">
        <v>163</v>
      </c>
      <c r="C12" s="81" t="s">
        <v>202</v>
      </c>
      <c r="D12" s="81" t="s">
        <v>118</v>
      </c>
      <c r="E12" s="100" t="s">
        <v>212</v>
      </c>
      <c r="F12" s="20">
        <v>5</v>
      </c>
      <c r="G12" s="20">
        <v>7</v>
      </c>
      <c r="H12" s="20">
        <v>4.8</v>
      </c>
      <c r="I12" s="20">
        <v>4.5</v>
      </c>
      <c r="J12" s="20">
        <v>5</v>
      </c>
      <c r="K12" s="20">
        <v>4.9000000000000004</v>
      </c>
      <c r="L12" s="20">
        <v>5.5</v>
      </c>
      <c r="M12" s="20">
        <v>5</v>
      </c>
      <c r="N12" s="4">
        <f t="shared" si="0"/>
        <v>41.7</v>
      </c>
      <c r="O12" s="13">
        <f t="shared" si="1"/>
        <v>5.2125000000000004</v>
      </c>
      <c r="P12" s="5">
        <f t="shared" si="2"/>
        <v>5.2125000000000004</v>
      </c>
      <c r="Q12" s="9"/>
      <c r="R12" s="20">
        <v>6.5</v>
      </c>
      <c r="S12" s="20">
        <v>4.8</v>
      </c>
      <c r="T12" s="6">
        <f t="shared" si="3"/>
        <v>6.0750000000000002</v>
      </c>
      <c r="U12" s="6">
        <f t="shared" si="4"/>
        <v>5.6437500000000007</v>
      </c>
      <c r="V12" s="22"/>
      <c r="W12" s="20">
        <v>5.9</v>
      </c>
      <c r="X12" s="20">
        <v>6</v>
      </c>
      <c r="Y12" s="20">
        <v>4.7</v>
      </c>
      <c r="Z12" s="20">
        <v>5</v>
      </c>
      <c r="AA12" s="20">
        <v>4.8</v>
      </c>
      <c r="AB12" s="20">
        <v>6.2</v>
      </c>
      <c r="AC12" s="20">
        <v>5.5</v>
      </c>
      <c r="AD12" s="20">
        <v>6</v>
      </c>
      <c r="AE12" s="4">
        <f t="shared" si="5"/>
        <v>44.1</v>
      </c>
      <c r="AF12" s="13">
        <f t="shared" si="6"/>
        <v>5.5125000000000002</v>
      </c>
      <c r="AG12" s="5">
        <f t="shared" si="7"/>
        <v>5.5125000000000002</v>
      </c>
      <c r="AH12" s="9"/>
      <c r="AI12" s="20">
        <v>6.4</v>
      </c>
      <c r="AJ12" s="20">
        <v>5</v>
      </c>
      <c r="AK12" s="6">
        <f t="shared" si="8"/>
        <v>6.0500000000000007</v>
      </c>
      <c r="AL12" s="6">
        <f t="shared" si="9"/>
        <v>5.78125</v>
      </c>
      <c r="AM12" s="22"/>
      <c r="AN12" s="20"/>
      <c r="AO12" s="20"/>
      <c r="AP12" s="20"/>
      <c r="AQ12" s="20"/>
      <c r="AR12" s="20"/>
      <c r="AS12" s="20"/>
      <c r="AT12" s="20"/>
      <c r="AU12" s="20"/>
      <c r="AV12" s="4">
        <f t="shared" si="10"/>
        <v>0</v>
      </c>
      <c r="AW12" s="13">
        <f t="shared" si="11"/>
        <v>0</v>
      </c>
      <c r="AX12" s="5">
        <f t="shared" si="12"/>
        <v>0</v>
      </c>
      <c r="AY12" s="9"/>
      <c r="AZ12" s="20"/>
      <c r="BA12" s="20"/>
      <c r="BB12" s="6">
        <f t="shared" si="13"/>
        <v>0</v>
      </c>
      <c r="BC12" s="6">
        <f t="shared" si="14"/>
        <v>0</v>
      </c>
      <c r="BD12" s="22"/>
      <c r="BE12" s="124">
        <f t="shared" si="15"/>
        <v>5.6437500000000007</v>
      </c>
      <c r="BF12" s="124">
        <f t="shared" si="16"/>
        <v>5.78125</v>
      </c>
      <c r="BG12" s="124"/>
      <c r="BH12" s="124">
        <f t="shared" si="17"/>
        <v>5.7125000000000004</v>
      </c>
      <c r="BI12" s="81">
        <v>6</v>
      </c>
    </row>
    <row r="13" spans="1:61" ht="14.25" x14ac:dyDescent="0.2">
      <c r="A13" s="84">
        <v>97</v>
      </c>
      <c r="B13" s="81" t="s">
        <v>173</v>
      </c>
      <c r="C13" s="81" t="s">
        <v>204</v>
      </c>
      <c r="D13" s="81" t="s">
        <v>241</v>
      </c>
      <c r="E13" s="99" t="s">
        <v>223</v>
      </c>
      <c r="F13" s="20">
        <v>4.5</v>
      </c>
      <c r="G13" s="20">
        <v>5.5</v>
      </c>
      <c r="H13" s="20">
        <v>5</v>
      </c>
      <c r="I13" s="20">
        <v>5</v>
      </c>
      <c r="J13" s="20">
        <v>5</v>
      </c>
      <c r="K13" s="20">
        <v>5.2</v>
      </c>
      <c r="L13" s="20">
        <v>5</v>
      </c>
      <c r="M13" s="20">
        <v>5</v>
      </c>
      <c r="N13" s="4">
        <f t="shared" si="0"/>
        <v>40.200000000000003</v>
      </c>
      <c r="O13" s="13">
        <f t="shared" si="1"/>
        <v>5.0250000000000004</v>
      </c>
      <c r="P13" s="5">
        <f t="shared" si="2"/>
        <v>5.0250000000000004</v>
      </c>
      <c r="Q13" s="9"/>
      <c r="R13" s="20">
        <v>5.6</v>
      </c>
      <c r="S13" s="20">
        <v>5.3</v>
      </c>
      <c r="T13" s="6">
        <f t="shared" si="3"/>
        <v>5.5249999999999995</v>
      </c>
      <c r="U13" s="6">
        <f t="shared" si="4"/>
        <v>5.2750000000000004</v>
      </c>
      <c r="V13" s="22"/>
      <c r="W13" s="20">
        <v>4.8</v>
      </c>
      <c r="X13" s="20">
        <v>4</v>
      </c>
      <c r="Y13" s="20">
        <v>4.9000000000000004</v>
      </c>
      <c r="Z13" s="20">
        <v>5</v>
      </c>
      <c r="AA13" s="20">
        <v>6</v>
      </c>
      <c r="AB13" s="20">
        <v>6</v>
      </c>
      <c r="AC13" s="20">
        <v>5.8</v>
      </c>
      <c r="AD13" s="20">
        <v>5</v>
      </c>
      <c r="AE13" s="4">
        <f t="shared" si="5"/>
        <v>41.5</v>
      </c>
      <c r="AF13" s="13">
        <f t="shared" si="6"/>
        <v>5.1875</v>
      </c>
      <c r="AG13" s="5">
        <f t="shared" si="7"/>
        <v>5.1875</v>
      </c>
      <c r="AH13" s="9"/>
      <c r="AI13" s="20">
        <v>7.6</v>
      </c>
      <c r="AJ13" s="20">
        <v>5.4</v>
      </c>
      <c r="AK13" s="6">
        <f t="shared" si="8"/>
        <v>7.0499999999999989</v>
      </c>
      <c r="AL13" s="6">
        <f t="shared" si="9"/>
        <v>6.1187499999999995</v>
      </c>
      <c r="AM13" s="22"/>
      <c r="AN13" s="20"/>
      <c r="AO13" s="20"/>
      <c r="AP13" s="20"/>
      <c r="AQ13" s="20"/>
      <c r="AR13" s="20"/>
      <c r="AS13" s="20"/>
      <c r="AT13" s="20"/>
      <c r="AU13" s="20"/>
      <c r="AV13" s="4">
        <f t="shared" si="10"/>
        <v>0</v>
      </c>
      <c r="AW13" s="13">
        <f t="shared" si="11"/>
        <v>0</v>
      </c>
      <c r="AX13" s="5">
        <f t="shared" si="12"/>
        <v>0</v>
      </c>
      <c r="AY13" s="9"/>
      <c r="AZ13" s="20"/>
      <c r="BA13" s="20"/>
      <c r="BB13" s="6">
        <f t="shared" si="13"/>
        <v>0</v>
      </c>
      <c r="BC13" s="6">
        <f t="shared" si="14"/>
        <v>0</v>
      </c>
      <c r="BD13" s="22"/>
      <c r="BE13" s="6">
        <f t="shared" si="15"/>
        <v>5.2750000000000004</v>
      </c>
      <c r="BF13" s="6">
        <f t="shared" si="16"/>
        <v>6.1187499999999995</v>
      </c>
      <c r="BG13" s="6"/>
      <c r="BH13" s="6">
        <f t="shared" si="17"/>
        <v>5.6968750000000004</v>
      </c>
    </row>
    <row r="14" spans="1:61" ht="14.25" x14ac:dyDescent="0.2">
      <c r="A14" s="84">
        <v>138</v>
      </c>
      <c r="B14" s="81" t="s">
        <v>146</v>
      </c>
      <c r="C14" s="83" t="s">
        <v>292</v>
      </c>
      <c r="D14" s="81" t="s">
        <v>237</v>
      </c>
      <c r="E14" s="100" t="s">
        <v>238</v>
      </c>
      <c r="F14" s="20">
        <v>4.5</v>
      </c>
      <c r="G14" s="20">
        <v>6.5</v>
      </c>
      <c r="H14" s="20">
        <v>4.8</v>
      </c>
      <c r="I14" s="20">
        <v>4.5</v>
      </c>
      <c r="J14" s="20">
        <v>5</v>
      </c>
      <c r="K14" s="20">
        <v>5</v>
      </c>
      <c r="L14" s="20">
        <v>6</v>
      </c>
      <c r="M14" s="20">
        <v>6</v>
      </c>
      <c r="N14" s="4">
        <f t="shared" si="0"/>
        <v>42.3</v>
      </c>
      <c r="O14" s="13">
        <f t="shared" si="1"/>
        <v>5.2874999999999996</v>
      </c>
      <c r="P14" s="5">
        <f t="shared" si="2"/>
        <v>5.2874999999999996</v>
      </c>
      <c r="Q14" s="9"/>
      <c r="R14" s="20">
        <v>6.5</v>
      </c>
      <c r="S14" s="20">
        <v>5.6</v>
      </c>
      <c r="T14" s="6">
        <f t="shared" si="3"/>
        <v>6.2750000000000004</v>
      </c>
      <c r="U14" s="6">
        <f t="shared" si="4"/>
        <v>5.78125</v>
      </c>
      <c r="V14" s="22"/>
      <c r="W14" s="20">
        <v>4.8</v>
      </c>
      <c r="X14" s="20">
        <v>5.2</v>
      </c>
      <c r="Y14" s="20">
        <v>4.8</v>
      </c>
      <c r="Z14" s="20">
        <v>4.5</v>
      </c>
      <c r="AA14" s="20">
        <v>5</v>
      </c>
      <c r="AB14" s="20">
        <v>4.5</v>
      </c>
      <c r="AC14" s="20">
        <v>4</v>
      </c>
      <c r="AD14" s="20">
        <v>5</v>
      </c>
      <c r="AE14" s="4">
        <f t="shared" si="5"/>
        <v>37.799999999999997</v>
      </c>
      <c r="AF14" s="13">
        <f t="shared" si="6"/>
        <v>4.7249999999999996</v>
      </c>
      <c r="AG14" s="5">
        <f t="shared" si="7"/>
        <v>4.7249999999999996</v>
      </c>
      <c r="AH14" s="9"/>
      <c r="AI14" s="20">
        <v>5.8</v>
      </c>
      <c r="AJ14" s="20">
        <v>4.7</v>
      </c>
      <c r="AK14" s="6">
        <f t="shared" si="8"/>
        <v>5.5249999999999995</v>
      </c>
      <c r="AL14" s="6">
        <f t="shared" si="9"/>
        <v>5.125</v>
      </c>
      <c r="AM14" s="22"/>
      <c r="AN14" s="20"/>
      <c r="AO14" s="20"/>
      <c r="AP14" s="20"/>
      <c r="AQ14" s="20"/>
      <c r="AR14" s="20"/>
      <c r="AS14" s="20"/>
      <c r="AT14" s="20"/>
      <c r="AU14" s="20"/>
      <c r="AV14" s="4">
        <f t="shared" si="10"/>
        <v>0</v>
      </c>
      <c r="AW14" s="13">
        <f t="shared" si="11"/>
        <v>0</v>
      </c>
      <c r="AX14" s="5">
        <f t="shared" si="12"/>
        <v>0</v>
      </c>
      <c r="AY14" s="9"/>
      <c r="AZ14" s="20"/>
      <c r="BA14" s="20"/>
      <c r="BB14" s="6">
        <f t="shared" si="13"/>
        <v>0</v>
      </c>
      <c r="BC14" s="6">
        <f t="shared" si="14"/>
        <v>0</v>
      </c>
      <c r="BD14" s="22"/>
      <c r="BE14" s="6">
        <f t="shared" si="15"/>
        <v>5.78125</v>
      </c>
      <c r="BF14" s="6">
        <f t="shared" si="16"/>
        <v>5.125</v>
      </c>
      <c r="BG14" s="6"/>
      <c r="BH14" s="6">
        <f t="shared" si="17"/>
        <v>5.453125</v>
      </c>
    </row>
    <row r="15" spans="1:61" x14ac:dyDescent="0.2"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R15" s="4"/>
      <c r="S15" s="4"/>
      <c r="T15" s="4"/>
      <c r="U15" s="6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  <c r="AI15" s="4"/>
      <c r="AJ15" s="4"/>
      <c r="AK15" s="4"/>
      <c r="AL15" s="6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5"/>
      <c r="AZ15" s="4"/>
      <c r="BA15" s="4"/>
      <c r="BB15" s="4"/>
      <c r="BC15" s="6"/>
      <c r="BE15" s="6"/>
      <c r="BF15" s="6"/>
      <c r="BG15" s="6"/>
      <c r="BH15" s="6"/>
    </row>
    <row r="16" spans="1:61" x14ac:dyDescent="0.2"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R16" s="4"/>
      <c r="S16" s="4"/>
      <c r="T16" s="4"/>
      <c r="U16" s="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5"/>
      <c r="AI16" s="4"/>
      <c r="AJ16" s="4"/>
      <c r="AK16" s="4"/>
      <c r="AL16" s="6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5"/>
      <c r="AZ16" s="4"/>
      <c r="BA16" s="4"/>
      <c r="BB16" s="4"/>
      <c r="BC16" s="6"/>
      <c r="BE16" s="6"/>
      <c r="BF16" s="6"/>
      <c r="BG16" s="6"/>
      <c r="BH16" s="6"/>
    </row>
  </sheetData>
  <sortState ref="A7:BI14">
    <sortCondition descending="1" ref="BH7:BH14"/>
  </sortState>
  <mergeCells count="10">
    <mergeCell ref="AZ4:BB4"/>
    <mergeCell ref="BE4:BG4"/>
    <mergeCell ref="AP1:AW1"/>
    <mergeCell ref="AN4:AX4"/>
    <mergeCell ref="H1:M1"/>
    <mergeCell ref="F4:P4"/>
    <mergeCell ref="Y1:AF1"/>
    <mergeCell ref="W4:AG4"/>
    <mergeCell ref="R4:T4"/>
    <mergeCell ref="AI4:AK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RowHeight="12.75" x14ac:dyDescent="0.2"/>
  <cols>
    <col min="1" max="1" width="5.5703125" customWidth="1"/>
    <col min="2" max="2" width="20.28515625" customWidth="1"/>
    <col min="3" max="3" width="26" customWidth="1"/>
    <col min="4" max="4" width="14" customWidth="1"/>
    <col min="5" max="5" width="23.4257812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 x14ac:dyDescent="0.2">
      <c r="A1" t="s">
        <v>88</v>
      </c>
      <c r="D1" t="s">
        <v>15</v>
      </c>
      <c r="E1" t="s">
        <v>289</v>
      </c>
      <c r="F1" s="78" t="s">
        <v>15</v>
      </c>
      <c r="G1" s="78"/>
      <c r="H1" s="147" t="str">
        <f>E1</f>
        <v>Darryn Fedrick</v>
      </c>
      <c r="I1" s="147"/>
      <c r="J1" s="147"/>
      <c r="K1" s="147"/>
      <c r="L1" s="147"/>
      <c r="M1" s="147"/>
      <c r="N1" s="78"/>
      <c r="O1" s="78"/>
      <c r="Q1" s="9"/>
      <c r="V1" s="22"/>
      <c r="W1" t="s">
        <v>16</v>
      </c>
      <c r="Y1" s="147" t="str">
        <f>E2</f>
        <v>Jenny Scott</v>
      </c>
      <c r="Z1" s="147"/>
      <c r="AA1" s="147"/>
      <c r="AB1" s="147"/>
      <c r="AC1" s="147"/>
      <c r="AD1" s="147"/>
      <c r="AE1" s="147"/>
      <c r="AF1" s="147"/>
      <c r="AH1" s="9"/>
      <c r="AM1" s="22"/>
      <c r="AN1" t="s">
        <v>17</v>
      </c>
      <c r="AP1" s="147">
        <f>E3</f>
        <v>0</v>
      </c>
      <c r="AQ1" s="147"/>
      <c r="AR1" s="147"/>
      <c r="AS1" s="147"/>
      <c r="AT1" s="147"/>
      <c r="AU1" s="147"/>
      <c r="AV1" s="147"/>
      <c r="AW1" s="147"/>
      <c r="AY1" s="9"/>
      <c r="BD1" s="22"/>
      <c r="BI1" s="7">
        <f ca="1">NOW()</f>
        <v>42241.355208796296</v>
      </c>
    </row>
    <row r="2" spans="1:61" x14ac:dyDescent="0.2">
      <c r="A2" s="1" t="s">
        <v>89</v>
      </c>
      <c r="B2" s="1"/>
      <c r="D2" t="s">
        <v>16</v>
      </c>
      <c r="E2" t="s">
        <v>291</v>
      </c>
      <c r="Q2" s="9"/>
      <c r="V2" s="22"/>
      <c r="AH2" s="9"/>
      <c r="AM2" s="22"/>
      <c r="AY2" s="9"/>
      <c r="BD2" s="22"/>
      <c r="BI2" s="8">
        <f ca="1">NOW()</f>
        <v>42241.355208796296</v>
      </c>
    </row>
    <row r="3" spans="1:61" x14ac:dyDescent="0.2">
      <c r="A3" t="s">
        <v>63</v>
      </c>
      <c r="C3" t="s">
        <v>245</v>
      </c>
      <c r="D3" t="s">
        <v>17</v>
      </c>
      <c r="Q3" s="9"/>
      <c r="V3" s="22"/>
      <c r="AH3" s="9"/>
      <c r="AM3" s="22"/>
      <c r="AY3" s="9"/>
      <c r="BD3" s="22"/>
    </row>
    <row r="4" spans="1:61" x14ac:dyDescent="0.2">
      <c r="B4" t="s">
        <v>246</v>
      </c>
      <c r="F4" s="146" t="s">
        <v>10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24"/>
      <c r="R4" s="146" t="s">
        <v>12</v>
      </c>
      <c r="S4" s="146"/>
      <c r="T4" s="146"/>
      <c r="U4" s="79" t="s">
        <v>13</v>
      </c>
      <c r="V4" s="22"/>
      <c r="W4" s="146" t="s">
        <v>10</v>
      </c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24"/>
      <c r="AI4" s="146" t="s">
        <v>12</v>
      </c>
      <c r="AJ4" s="146"/>
      <c r="AK4" s="146"/>
      <c r="AL4" s="79" t="s">
        <v>13</v>
      </c>
      <c r="AM4" s="22"/>
      <c r="AN4" s="146" t="s">
        <v>10</v>
      </c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24"/>
      <c r="AZ4" s="146" t="s">
        <v>12</v>
      </c>
      <c r="BA4" s="146"/>
      <c r="BB4" s="146"/>
      <c r="BC4" s="79" t="s">
        <v>13</v>
      </c>
      <c r="BD4" s="22"/>
      <c r="BE4" s="146" t="s">
        <v>18</v>
      </c>
      <c r="BF4" s="146"/>
      <c r="BG4" s="146"/>
      <c r="BH4" s="79" t="s">
        <v>22</v>
      </c>
    </row>
    <row r="5" spans="1:61" s="79" customFormat="1" x14ac:dyDescent="0.2">
      <c r="A5" s="79" t="s">
        <v>0</v>
      </c>
      <c r="B5" s="79" t="s">
        <v>1</v>
      </c>
      <c r="C5" s="79" t="s">
        <v>2</v>
      </c>
      <c r="D5" s="79" t="s">
        <v>3</v>
      </c>
      <c r="E5" s="79" t="s">
        <v>4</v>
      </c>
      <c r="F5" s="79" t="s">
        <v>8</v>
      </c>
      <c r="G5" s="79" t="s">
        <v>38</v>
      </c>
      <c r="H5" s="79" t="s">
        <v>43</v>
      </c>
      <c r="I5" s="79" t="s">
        <v>59</v>
      </c>
      <c r="J5" s="79" t="s">
        <v>60</v>
      </c>
      <c r="K5" s="79" t="s">
        <v>61</v>
      </c>
      <c r="L5" s="79" t="s">
        <v>24</v>
      </c>
      <c r="M5" s="79" t="s">
        <v>62</v>
      </c>
      <c r="N5" s="79" t="s">
        <v>52</v>
      </c>
      <c r="O5" s="79" t="s">
        <v>53</v>
      </c>
      <c r="P5" s="79" t="s">
        <v>9</v>
      </c>
      <c r="Q5" s="24"/>
      <c r="R5" s="79" t="s">
        <v>11</v>
      </c>
      <c r="S5" s="79" t="s">
        <v>49</v>
      </c>
      <c r="T5" s="79" t="s">
        <v>9</v>
      </c>
      <c r="U5" s="79" t="s">
        <v>14</v>
      </c>
      <c r="V5" s="23"/>
      <c r="W5" s="79" t="s">
        <v>8</v>
      </c>
      <c r="X5" s="79" t="s">
        <v>38</v>
      </c>
      <c r="Y5" s="79" t="s">
        <v>43</v>
      </c>
      <c r="Z5" s="79" t="s">
        <v>59</v>
      </c>
      <c r="AA5" s="79" t="s">
        <v>60</v>
      </c>
      <c r="AB5" s="79" t="s">
        <v>61</v>
      </c>
      <c r="AC5" s="79" t="s">
        <v>24</v>
      </c>
      <c r="AD5" s="79" t="s">
        <v>62</v>
      </c>
      <c r="AE5" s="79" t="s">
        <v>52</v>
      </c>
      <c r="AF5" s="79" t="s">
        <v>53</v>
      </c>
      <c r="AG5" s="79" t="s">
        <v>9</v>
      </c>
      <c r="AH5" s="24"/>
      <c r="AI5" s="79" t="s">
        <v>11</v>
      </c>
      <c r="AJ5" s="79" t="s">
        <v>49</v>
      </c>
      <c r="AK5" s="79" t="s">
        <v>9</v>
      </c>
      <c r="AL5" s="79" t="s">
        <v>14</v>
      </c>
      <c r="AM5" s="23"/>
      <c r="AN5" s="79" t="s">
        <v>8</v>
      </c>
      <c r="AO5" s="79" t="s">
        <v>38</v>
      </c>
      <c r="AP5" s="79" t="s">
        <v>43</v>
      </c>
      <c r="AQ5" s="79" t="s">
        <v>59</v>
      </c>
      <c r="AR5" s="79" t="s">
        <v>60</v>
      </c>
      <c r="AS5" s="79" t="s">
        <v>61</v>
      </c>
      <c r="AT5" s="79" t="s">
        <v>24</v>
      </c>
      <c r="AU5" s="79" t="s">
        <v>62</v>
      </c>
      <c r="AV5" s="79" t="s">
        <v>52</v>
      </c>
      <c r="AW5" s="79" t="s">
        <v>53</v>
      </c>
      <c r="AX5" s="79" t="s">
        <v>9</v>
      </c>
      <c r="AY5" s="24"/>
      <c r="AZ5" s="79" t="s">
        <v>11</v>
      </c>
      <c r="BA5" s="79" t="s">
        <v>49</v>
      </c>
      <c r="BB5" s="79" t="s">
        <v>9</v>
      </c>
      <c r="BC5" s="79" t="s">
        <v>14</v>
      </c>
      <c r="BD5" s="23"/>
      <c r="BE5" s="79" t="s">
        <v>19</v>
      </c>
      <c r="BF5" s="79" t="s">
        <v>20</v>
      </c>
      <c r="BG5" s="79" t="s">
        <v>21</v>
      </c>
      <c r="BH5" s="79" t="s">
        <v>9</v>
      </c>
      <c r="BI5" s="79" t="s">
        <v>74</v>
      </c>
    </row>
    <row r="6" spans="1:61" x14ac:dyDescent="0.2">
      <c r="Q6" s="9"/>
      <c r="V6" s="22"/>
      <c r="AH6" s="9"/>
      <c r="AM6" s="22"/>
      <c r="AY6" s="9"/>
      <c r="BD6" s="22"/>
    </row>
    <row r="7" spans="1:61" x14ac:dyDescent="0.2">
      <c r="A7" s="80">
        <v>89</v>
      </c>
      <c r="B7" s="81" t="s">
        <v>180</v>
      </c>
      <c r="C7" s="81" t="s">
        <v>206</v>
      </c>
      <c r="D7" s="81" t="s">
        <v>234</v>
      </c>
      <c r="E7" s="81" t="s">
        <v>231</v>
      </c>
      <c r="F7" s="20">
        <v>5.2</v>
      </c>
      <c r="G7" s="20">
        <v>5</v>
      </c>
      <c r="H7" s="20">
        <v>6</v>
      </c>
      <c r="I7" s="20">
        <v>6</v>
      </c>
      <c r="J7" s="20">
        <v>5.6</v>
      </c>
      <c r="K7" s="20">
        <v>6</v>
      </c>
      <c r="L7" s="20">
        <v>5.6</v>
      </c>
      <c r="M7" s="20">
        <v>4.9000000000000004</v>
      </c>
      <c r="N7" s="4">
        <f t="shared" ref="N7:N19" si="0">SUM(F7:M7)</f>
        <v>44.3</v>
      </c>
      <c r="O7" s="13">
        <f t="shared" ref="O7:O19" si="1">N7/8</f>
        <v>5.5374999999999996</v>
      </c>
      <c r="P7" s="5">
        <f t="shared" ref="P7:P19" si="2">O7</f>
        <v>5.5374999999999996</v>
      </c>
      <c r="Q7" s="9"/>
      <c r="R7" s="20">
        <v>7.4</v>
      </c>
      <c r="S7" s="20">
        <v>5.8</v>
      </c>
      <c r="T7" s="6">
        <f t="shared" ref="T7:T19" si="3">(R7*0.75)+(S7*0.25)</f>
        <v>7.0000000000000009</v>
      </c>
      <c r="U7" s="6">
        <f t="shared" ref="U7:U19" si="4">(P7+T7)/2</f>
        <v>6.2687500000000007</v>
      </c>
      <c r="V7" s="22"/>
      <c r="W7" s="20">
        <v>5.5</v>
      </c>
      <c r="X7" s="20">
        <v>6</v>
      </c>
      <c r="Y7" s="20">
        <v>4</v>
      </c>
      <c r="Z7" s="20">
        <v>5.5</v>
      </c>
      <c r="AA7" s="20">
        <v>5.5</v>
      </c>
      <c r="AB7" s="20">
        <v>6.5</v>
      </c>
      <c r="AC7" s="20">
        <v>6</v>
      </c>
      <c r="AD7" s="20">
        <v>6.5</v>
      </c>
      <c r="AE7" s="4">
        <f t="shared" ref="AE7:AE19" si="5">SUM(W7:AD7)</f>
        <v>45.5</v>
      </c>
      <c r="AF7" s="13">
        <f t="shared" ref="AF7:AF19" si="6">AE7/8</f>
        <v>5.6875</v>
      </c>
      <c r="AG7" s="5">
        <f t="shared" ref="AG7:AG19" si="7">AF7</f>
        <v>5.6875</v>
      </c>
      <c r="AH7" s="9"/>
      <c r="AI7" s="20">
        <v>6.5</v>
      </c>
      <c r="AJ7" s="20">
        <v>6.5</v>
      </c>
      <c r="AK7" s="6">
        <f t="shared" ref="AK7:AK19" si="8">(AI7*0.75)+(AJ7*0.25)</f>
        <v>6.5</v>
      </c>
      <c r="AL7" s="6">
        <f t="shared" ref="AL7:AL19" si="9">(AG7+AK7)/2</f>
        <v>6.09375</v>
      </c>
      <c r="AM7" s="22"/>
      <c r="AN7" s="20"/>
      <c r="AO7" s="20"/>
      <c r="AP7" s="20"/>
      <c r="AQ7" s="20"/>
      <c r="AR7" s="20"/>
      <c r="AS7" s="20"/>
      <c r="AT7" s="20"/>
      <c r="AU7" s="20"/>
      <c r="AV7" s="4">
        <f t="shared" ref="AV7:AV19" si="10">SUM(AN7:AU7)</f>
        <v>0</v>
      </c>
      <c r="AW7" s="13">
        <f t="shared" ref="AW7:AW19" si="11">AV7/8</f>
        <v>0</v>
      </c>
      <c r="AX7" s="5">
        <f t="shared" ref="AX7:AX19" si="12">AW7</f>
        <v>0</v>
      </c>
      <c r="AY7" s="9"/>
      <c r="AZ7" s="20"/>
      <c r="BA7" s="20"/>
      <c r="BB7" s="6">
        <f t="shared" ref="BB7:BB19" si="13">(AZ7*0.75)+(BA7*0.25)</f>
        <v>0</v>
      </c>
      <c r="BC7" s="6">
        <f t="shared" ref="BC7:BC19" si="14">(AX7+BB7)/2</f>
        <v>0</v>
      </c>
      <c r="BD7" s="22"/>
      <c r="BE7" s="124">
        <f t="shared" ref="BE7:BE19" si="15">U7</f>
        <v>6.2687500000000007</v>
      </c>
      <c r="BF7" s="124">
        <f t="shared" ref="BF7:BF19" si="16">AL7</f>
        <v>6.09375</v>
      </c>
      <c r="BG7" s="124"/>
      <c r="BH7" s="124">
        <f t="shared" ref="BH7:BH19" si="17">AVERAGE(BE7:BG7)</f>
        <v>6.1812500000000004</v>
      </c>
      <c r="BI7" s="81">
        <v>1</v>
      </c>
    </row>
    <row r="8" spans="1:61" ht="14.25" x14ac:dyDescent="0.2">
      <c r="A8" s="84">
        <v>78</v>
      </c>
      <c r="B8" s="81" t="s">
        <v>128</v>
      </c>
      <c r="C8" s="83" t="s">
        <v>209</v>
      </c>
      <c r="D8" s="81" t="s">
        <v>225</v>
      </c>
      <c r="E8" s="81" t="s">
        <v>88</v>
      </c>
      <c r="F8" s="20">
        <v>5.2</v>
      </c>
      <c r="G8" s="20">
        <v>5.4</v>
      </c>
      <c r="H8" s="20">
        <v>5.9</v>
      </c>
      <c r="I8" s="20">
        <v>5.6</v>
      </c>
      <c r="J8" s="20">
        <v>5.6</v>
      </c>
      <c r="K8" s="20">
        <v>5.5</v>
      </c>
      <c r="L8" s="20">
        <v>5.4</v>
      </c>
      <c r="M8" s="20">
        <v>4.8</v>
      </c>
      <c r="N8" s="4">
        <f t="shared" si="0"/>
        <v>43.4</v>
      </c>
      <c r="O8" s="13">
        <f t="shared" si="1"/>
        <v>5.4249999999999998</v>
      </c>
      <c r="P8" s="5">
        <f t="shared" si="2"/>
        <v>5.4249999999999998</v>
      </c>
      <c r="Q8" s="9"/>
      <c r="R8" s="20">
        <v>7.7</v>
      </c>
      <c r="S8" s="20">
        <v>5.7</v>
      </c>
      <c r="T8" s="6">
        <f t="shared" si="3"/>
        <v>7.2</v>
      </c>
      <c r="U8" s="6">
        <f t="shared" si="4"/>
        <v>6.3125</v>
      </c>
      <c r="V8" s="22"/>
      <c r="W8" s="20">
        <v>5.5</v>
      </c>
      <c r="X8" s="20">
        <v>5.5</v>
      </c>
      <c r="Y8" s="20">
        <v>6</v>
      </c>
      <c r="Z8" s="20">
        <v>5.5</v>
      </c>
      <c r="AA8" s="20">
        <v>5</v>
      </c>
      <c r="AB8" s="20">
        <v>5.5</v>
      </c>
      <c r="AC8" s="20">
        <v>6</v>
      </c>
      <c r="AD8" s="20">
        <v>6</v>
      </c>
      <c r="AE8" s="4">
        <f t="shared" si="5"/>
        <v>45</v>
      </c>
      <c r="AF8" s="13">
        <f t="shared" si="6"/>
        <v>5.625</v>
      </c>
      <c r="AG8" s="5">
        <f t="shared" si="7"/>
        <v>5.625</v>
      </c>
      <c r="AH8" s="9"/>
      <c r="AI8" s="20">
        <v>6.5</v>
      </c>
      <c r="AJ8" s="20">
        <v>6</v>
      </c>
      <c r="AK8" s="6">
        <f t="shared" si="8"/>
        <v>6.375</v>
      </c>
      <c r="AL8" s="6">
        <f t="shared" si="9"/>
        <v>6</v>
      </c>
      <c r="AM8" s="22"/>
      <c r="AN8" s="20"/>
      <c r="AO8" s="20"/>
      <c r="AP8" s="20"/>
      <c r="AQ8" s="20"/>
      <c r="AR8" s="20"/>
      <c r="AS8" s="20"/>
      <c r="AT8" s="20"/>
      <c r="AU8" s="20"/>
      <c r="AV8" s="4">
        <f t="shared" si="10"/>
        <v>0</v>
      </c>
      <c r="AW8" s="13">
        <f t="shared" si="11"/>
        <v>0</v>
      </c>
      <c r="AX8" s="5">
        <f t="shared" si="12"/>
        <v>0</v>
      </c>
      <c r="AY8" s="9"/>
      <c r="AZ8" s="20"/>
      <c r="BA8" s="20"/>
      <c r="BB8" s="6">
        <f t="shared" si="13"/>
        <v>0</v>
      </c>
      <c r="BC8" s="6">
        <f t="shared" si="14"/>
        <v>0</v>
      </c>
      <c r="BD8" s="22"/>
      <c r="BE8" s="124">
        <f t="shared" si="15"/>
        <v>6.3125</v>
      </c>
      <c r="BF8" s="124">
        <f t="shared" si="16"/>
        <v>6</v>
      </c>
      <c r="BG8" s="124"/>
      <c r="BH8" s="124">
        <f t="shared" si="17"/>
        <v>6.15625</v>
      </c>
      <c r="BI8" s="81">
        <v>2</v>
      </c>
    </row>
    <row r="9" spans="1:61" x14ac:dyDescent="0.2">
      <c r="A9" s="80">
        <v>124</v>
      </c>
      <c r="B9" s="81" t="s">
        <v>153</v>
      </c>
      <c r="C9" s="81" t="s">
        <v>200</v>
      </c>
      <c r="D9" s="81" t="s">
        <v>214</v>
      </c>
      <c r="E9" s="83" t="s">
        <v>224</v>
      </c>
      <c r="F9" s="20">
        <v>5.2</v>
      </c>
      <c r="G9" s="20">
        <v>5.6</v>
      </c>
      <c r="H9" s="20">
        <v>5.5</v>
      </c>
      <c r="I9" s="20">
        <v>5.6</v>
      </c>
      <c r="J9" s="20">
        <v>5.4</v>
      </c>
      <c r="K9" s="20">
        <v>5.6</v>
      </c>
      <c r="L9" s="20">
        <v>5.2</v>
      </c>
      <c r="M9" s="20">
        <v>4.5999999999999996</v>
      </c>
      <c r="N9" s="4">
        <f t="shared" si="0"/>
        <v>42.7</v>
      </c>
      <c r="O9" s="13">
        <f t="shared" si="1"/>
        <v>5.3375000000000004</v>
      </c>
      <c r="P9" s="5">
        <f t="shared" si="2"/>
        <v>5.3375000000000004</v>
      </c>
      <c r="Q9" s="9"/>
      <c r="R9" s="20">
        <v>7.8</v>
      </c>
      <c r="S9" s="20">
        <v>5.6</v>
      </c>
      <c r="T9" s="6">
        <f t="shared" si="3"/>
        <v>7.25</v>
      </c>
      <c r="U9" s="6">
        <f t="shared" si="4"/>
        <v>6.2937500000000002</v>
      </c>
      <c r="V9" s="22"/>
      <c r="W9" s="20">
        <v>4.5</v>
      </c>
      <c r="X9" s="20">
        <v>5</v>
      </c>
      <c r="Y9" s="20">
        <v>4.5</v>
      </c>
      <c r="Z9" s="20">
        <v>6</v>
      </c>
      <c r="AA9" s="20">
        <v>6</v>
      </c>
      <c r="AB9" s="20">
        <v>6.2</v>
      </c>
      <c r="AC9" s="20">
        <v>6</v>
      </c>
      <c r="AD9" s="20">
        <v>6.2</v>
      </c>
      <c r="AE9" s="4">
        <f t="shared" si="5"/>
        <v>44.400000000000006</v>
      </c>
      <c r="AF9" s="13">
        <f t="shared" si="6"/>
        <v>5.5500000000000007</v>
      </c>
      <c r="AG9" s="5">
        <f t="shared" si="7"/>
        <v>5.5500000000000007</v>
      </c>
      <c r="AH9" s="9"/>
      <c r="AI9" s="20">
        <v>6.3</v>
      </c>
      <c r="AJ9" s="20">
        <v>5.5</v>
      </c>
      <c r="AK9" s="6">
        <f t="shared" si="8"/>
        <v>6.1</v>
      </c>
      <c r="AL9" s="6">
        <f t="shared" si="9"/>
        <v>5.8250000000000002</v>
      </c>
      <c r="AM9" s="22"/>
      <c r="AN9" s="20"/>
      <c r="AO9" s="20"/>
      <c r="AP9" s="20"/>
      <c r="AQ9" s="20"/>
      <c r="AR9" s="20"/>
      <c r="AS9" s="20"/>
      <c r="AT9" s="20"/>
      <c r="AU9" s="20"/>
      <c r="AV9" s="4">
        <f t="shared" si="10"/>
        <v>0</v>
      </c>
      <c r="AW9" s="13">
        <f t="shared" si="11"/>
        <v>0</v>
      </c>
      <c r="AX9" s="5">
        <f t="shared" si="12"/>
        <v>0</v>
      </c>
      <c r="AY9" s="9"/>
      <c r="AZ9" s="20"/>
      <c r="BA9" s="20"/>
      <c r="BB9" s="6">
        <f t="shared" si="13"/>
        <v>0</v>
      </c>
      <c r="BC9" s="6">
        <f t="shared" si="14"/>
        <v>0</v>
      </c>
      <c r="BD9" s="22"/>
      <c r="BE9" s="124">
        <f t="shared" si="15"/>
        <v>6.2937500000000002</v>
      </c>
      <c r="BF9" s="124">
        <f t="shared" si="16"/>
        <v>5.8250000000000002</v>
      </c>
      <c r="BG9" s="124"/>
      <c r="BH9" s="124">
        <f t="shared" si="17"/>
        <v>6.0593750000000002</v>
      </c>
      <c r="BI9" s="81">
        <v>3</v>
      </c>
    </row>
    <row r="10" spans="1:61" x14ac:dyDescent="0.2">
      <c r="A10" s="80">
        <v>93</v>
      </c>
      <c r="B10" s="81" t="s">
        <v>177</v>
      </c>
      <c r="C10" s="81" t="s">
        <v>206</v>
      </c>
      <c r="D10" s="81" t="s">
        <v>234</v>
      </c>
      <c r="E10" s="81" t="s">
        <v>231</v>
      </c>
      <c r="F10" s="20">
        <v>5</v>
      </c>
      <c r="G10" s="20">
        <v>5.4</v>
      </c>
      <c r="H10" s="20">
        <v>4.9000000000000004</v>
      </c>
      <c r="I10" s="20">
        <v>5.5</v>
      </c>
      <c r="J10" s="20">
        <v>5.6</v>
      </c>
      <c r="K10" s="20">
        <v>5.6</v>
      </c>
      <c r="L10" s="20">
        <v>5</v>
      </c>
      <c r="M10" s="20">
        <v>5.0999999999999996</v>
      </c>
      <c r="N10" s="4">
        <f t="shared" si="0"/>
        <v>42.1</v>
      </c>
      <c r="O10" s="13">
        <f t="shared" si="1"/>
        <v>5.2625000000000002</v>
      </c>
      <c r="P10" s="5">
        <f t="shared" si="2"/>
        <v>5.2625000000000002</v>
      </c>
      <c r="Q10" s="9"/>
      <c r="R10" s="20">
        <v>7.4</v>
      </c>
      <c r="S10" s="20">
        <v>5.2</v>
      </c>
      <c r="T10" s="6">
        <f t="shared" si="3"/>
        <v>6.8500000000000005</v>
      </c>
      <c r="U10" s="6">
        <f t="shared" si="4"/>
        <v>6.0562500000000004</v>
      </c>
      <c r="V10" s="22"/>
      <c r="W10" s="20">
        <v>5.5</v>
      </c>
      <c r="X10" s="20">
        <v>6</v>
      </c>
      <c r="Y10" s="20">
        <v>4.5</v>
      </c>
      <c r="Z10" s="20">
        <v>5.5</v>
      </c>
      <c r="AA10" s="20">
        <v>5</v>
      </c>
      <c r="AB10" s="20">
        <v>5.5</v>
      </c>
      <c r="AC10" s="20">
        <v>6</v>
      </c>
      <c r="AD10" s="20">
        <v>5.5</v>
      </c>
      <c r="AE10" s="4">
        <f t="shared" si="5"/>
        <v>43.5</v>
      </c>
      <c r="AF10" s="13">
        <f t="shared" si="6"/>
        <v>5.4375</v>
      </c>
      <c r="AG10" s="5">
        <f t="shared" si="7"/>
        <v>5.4375</v>
      </c>
      <c r="AH10" s="9"/>
      <c r="AI10" s="20">
        <v>6.4</v>
      </c>
      <c r="AJ10" s="20">
        <v>6.5</v>
      </c>
      <c r="AK10" s="6">
        <f t="shared" si="8"/>
        <v>6.4250000000000007</v>
      </c>
      <c r="AL10" s="6">
        <f t="shared" si="9"/>
        <v>5.9312500000000004</v>
      </c>
      <c r="AM10" s="22"/>
      <c r="AN10" s="20"/>
      <c r="AO10" s="20"/>
      <c r="AP10" s="20"/>
      <c r="AQ10" s="20"/>
      <c r="AR10" s="20"/>
      <c r="AS10" s="20"/>
      <c r="AT10" s="20"/>
      <c r="AU10" s="20"/>
      <c r="AV10" s="4">
        <f t="shared" si="10"/>
        <v>0</v>
      </c>
      <c r="AW10" s="13">
        <f t="shared" si="11"/>
        <v>0</v>
      </c>
      <c r="AX10" s="5">
        <f t="shared" si="12"/>
        <v>0</v>
      </c>
      <c r="AY10" s="9"/>
      <c r="AZ10" s="20"/>
      <c r="BA10" s="20"/>
      <c r="BB10" s="6">
        <f t="shared" si="13"/>
        <v>0</v>
      </c>
      <c r="BC10" s="6">
        <f t="shared" si="14"/>
        <v>0</v>
      </c>
      <c r="BD10" s="22"/>
      <c r="BE10" s="124">
        <f t="shared" si="15"/>
        <v>6.0562500000000004</v>
      </c>
      <c r="BF10" s="124">
        <f t="shared" si="16"/>
        <v>5.9312500000000004</v>
      </c>
      <c r="BG10" s="124"/>
      <c r="BH10" s="124">
        <f t="shared" si="17"/>
        <v>5.9937500000000004</v>
      </c>
      <c r="BI10" s="81">
        <v>4</v>
      </c>
    </row>
    <row r="11" spans="1:61" ht="14.25" x14ac:dyDescent="0.2">
      <c r="A11" s="84">
        <v>147</v>
      </c>
      <c r="B11" s="83" t="s">
        <v>250</v>
      </c>
      <c r="C11" s="81" t="s">
        <v>195</v>
      </c>
      <c r="D11" s="81" t="s">
        <v>244</v>
      </c>
      <c r="E11" s="81" t="s">
        <v>228</v>
      </c>
      <c r="F11" s="20">
        <v>4.9000000000000004</v>
      </c>
      <c r="G11" s="20">
        <v>5.2</v>
      </c>
      <c r="H11" s="20">
        <v>4.9000000000000004</v>
      </c>
      <c r="I11" s="20">
        <v>5.2</v>
      </c>
      <c r="J11" s="20">
        <v>5.4</v>
      </c>
      <c r="K11" s="20">
        <v>5.4</v>
      </c>
      <c r="L11" s="20">
        <v>4.9000000000000004</v>
      </c>
      <c r="M11" s="20">
        <v>4.8</v>
      </c>
      <c r="N11" s="4">
        <f t="shared" si="0"/>
        <v>40.699999999999996</v>
      </c>
      <c r="O11" s="13">
        <f t="shared" si="1"/>
        <v>5.0874999999999995</v>
      </c>
      <c r="P11" s="5">
        <f t="shared" si="2"/>
        <v>5.0874999999999995</v>
      </c>
      <c r="Q11" s="9"/>
      <c r="R11" s="20">
        <v>7.8</v>
      </c>
      <c r="S11" s="20">
        <v>4.8</v>
      </c>
      <c r="T11" s="6">
        <f t="shared" si="3"/>
        <v>7.05</v>
      </c>
      <c r="U11" s="6">
        <f t="shared" si="4"/>
        <v>6.0687499999999996</v>
      </c>
      <c r="V11" s="22"/>
      <c r="W11" s="20">
        <v>5</v>
      </c>
      <c r="X11" s="20">
        <v>5.5</v>
      </c>
      <c r="Y11" s="20">
        <v>5.5</v>
      </c>
      <c r="Z11" s="20">
        <v>6</v>
      </c>
      <c r="AA11" s="20">
        <v>5</v>
      </c>
      <c r="AB11" s="20">
        <v>4.8</v>
      </c>
      <c r="AC11" s="20">
        <v>5.5</v>
      </c>
      <c r="AD11" s="20">
        <v>5</v>
      </c>
      <c r="AE11" s="4">
        <f t="shared" si="5"/>
        <v>42.3</v>
      </c>
      <c r="AF11" s="13">
        <f t="shared" si="6"/>
        <v>5.2874999999999996</v>
      </c>
      <c r="AG11" s="5">
        <f t="shared" si="7"/>
        <v>5.2874999999999996</v>
      </c>
      <c r="AH11" s="9"/>
      <c r="AI11" s="20">
        <v>6.3</v>
      </c>
      <c r="AJ11" s="20">
        <v>5.8</v>
      </c>
      <c r="AK11" s="6">
        <f t="shared" si="8"/>
        <v>6.1749999999999998</v>
      </c>
      <c r="AL11" s="6">
        <f t="shared" si="9"/>
        <v>5.7312499999999993</v>
      </c>
      <c r="AM11" s="22"/>
      <c r="AN11" s="20"/>
      <c r="AO11" s="20"/>
      <c r="AP11" s="20"/>
      <c r="AQ11" s="20"/>
      <c r="AR11" s="20"/>
      <c r="AS11" s="20"/>
      <c r="AT11" s="20"/>
      <c r="AU11" s="20"/>
      <c r="AV11" s="4">
        <f t="shared" si="10"/>
        <v>0</v>
      </c>
      <c r="AW11" s="13">
        <f t="shared" si="11"/>
        <v>0</v>
      </c>
      <c r="AX11" s="5">
        <f t="shared" si="12"/>
        <v>0</v>
      </c>
      <c r="AY11" s="9"/>
      <c r="AZ11" s="20"/>
      <c r="BA11" s="20"/>
      <c r="BB11" s="6">
        <f t="shared" si="13"/>
        <v>0</v>
      </c>
      <c r="BC11" s="6">
        <f t="shared" si="14"/>
        <v>0</v>
      </c>
      <c r="BD11" s="22"/>
      <c r="BE11" s="124">
        <f t="shared" si="15"/>
        <v>6.0687499999999996</v>
      </c>
      <c r="BF11" s="124">
        <f t="shared" si="16"/>
        <v>5.7312499999999993</v>
      </c>
      <c r="BG11" s="124"/>
      <c r="BH11" s="124">
        <f t="shared" si="17"/>
        <v>5.8999999999999995</v>
      </c>
      <c r="BI11" s="81">
        <v>5</v>
      </c>
    </row>
    <row r="12" spans="1:61" x14ac:dyDescent="0.2">
      <c r="A12" s="80">
        <v>82</v>
      </c>
      <c r="B12" s="81" t="s">
        <v>187</v>
      </c>
      <c r="C12" s="81" t="s">
        <v>206</v>
      </c>
      <c r="D12" s="81" t="s">
        <v>234</v>
      </c>
      <c r="E12" s="81" t="s">
        <v>231</v>
      </c>
      <c r="F12" s="20">
        <v>5.5</v>
      </c>
      <c r="G12" s="20">
        <v>5.8</v>
      </c>
      <c r="H12" s="20">
        <v>5.5</v>
      </c>
      <c r="I12" s="20">
        <v>5</v>
      </c>
      <c r="J12" s="20">
        <v>5.5</v>
      </c>
      <c r="K12" s="20">
        <v>5.7</v>
      </c>
      <c r="L12" s="20">
        <v>6</v>
      </c>
      <c r="M12" s="20">
        <v>4.9000000000000004</v>
      </c>
      <c r="N12" s="4">
        <f t="shared" si="0"/>
        <v>43.9</v>
      </c>
      <c r="O12" s="13">
        <f t="shared" si="1"/>
        <v>5.4874999999999998</v>
      </c>
      <c r="P12" s="5">
        <f t="shared" si="2"/>
        <v>5.4874999999999998</v>
      </c>
      <c r="Q12" s="9"/>
      <c r="R12" s="20">
        <v>6.8</v>
      </c>
      <c r="S12" s="20">
        <v>5.9</v>
      </c>
      <c r="T12" s="6">
        <f t="shared" si="3"/>
        <v>6.5749999999999993</v>
      </c>
      <c r="U12" s="6">
        <f t="shared" si="4"/>
        <v>6.03125</v>
      </c>
      <c r="V12" s="22"/>
      <c r="W12" s="20">
        <v>4.5</v>
      </c>
      <c r="X12" s="20">
        <v>5</v>
      </c>
      <c r="Y12" s="20">
        <v>5.5</v>
      </c>
      <c r="Z12" s="20">
        <v>5</v>
      </c>
      <c r="AA12" s="20">
        <v>5.2</v>
      </c>
      <c r="AB12" s="20">
        <v>5.2</v>
      </c>
      <c r="AC12" s="20">
        <v>6</v>
      </c>
      <c r="AD12" s="20">
        <v>5.5</v>
      </c>
      <c r="AE12" s="4">
        <f t="shared" si="5"/>
        <v>41.9</v>
      </c>
      <c r="AF12" s="13">
        <f t="shared" si="6"/>
        <v>5.2374999999999998</v>
      </c>
      <c r="AG12" s="5">
        <f t="shared" si="7"/>
        <v>5.2374999999999998</v>
      </c>
      <c r="AH12" s="9"/>
      <c r="AI12" s="20">
        <v>6.2</v>
      </c>
      <c r="AJ12" s="20">
        <v>6.2</v>
      </c>
      <c r="AK12" s="6">
        <f t="shared" si="8"/>
        <v>6.2</v>
      </c>
      <c r="AL12" s="6">
        <f t="shared" si="9"/>
        <v>5.71875</v>
      </c>
      <c r="AM12" s="22"/>
      <c r="AN12" s="20"/>
      <c r="AO12" s="20"/>
      <c r="AP12" s="20"/>
      <c r="AQ12" s="20"/>
      <c r="AR12" s="20"/>
      <c r="AS12" s="20"/>
      <c r="AT12" s="20"/>
      <c r="AU12" s="20"/>
      <c r="AV12" s="4">
        <f t="shared" si="10"/>
        <v>0</v>
      </c>
      <c r="AW12" s="13">
        <f t="shared" si="11"/>
        <v>0</v>
      </c>
      <c r="AX12" s="5">
        <f t="shared" si="12"/>
        <v>0</v>
      </c>
      <c r="AY12" s="9"/>
      <c r="AZ12" s="20"/>
      <c r="BA12" s="20"/>
      <c r="BB12" s="6">
        <f t="shared" si="13"/>
        <v>0</v>
      </c>
      <c r="BC12" s="6">
        <f t="shared" si="14"/>
        <v>0</v>
      </c>
      <c r="BD12" s="22"/>
      <c r="BE12" s="124">
        <f t="shared" si="15"/>
        <v>6.03125</v>
      </c>
      <c r="BF12" s="124">
        <f t="shared" si="16"/>
        <v>5.71875</v>
      </c>
      <c r="BG12" s="124"/>
      <c r="BH12" s="124">
        <f t="shared" si="17"/>
        <v>5.875</v>
      </c>
      <c r="BI12" s="81">
        <v>6</v>
      </c>
    </row>
    <row r="13" spans="1:61" ht="14.25" x14ac:dyDescent="0.2">
      <c r="A13" s="84">
        <v>68</v>
      </c>
      <c r="B13" s="81" t="s">
        <v>192</v>
      </c>
      <c r="C13" s="83" t="s">
        <v>209</v>
      </c>
      <c r="D13" s="81" t="s">
        <v>225</v>
      </c>
      <c r="E13" s="81" t="s">
        <v>88</v>
      </c>
      <c r="F13" s="20">
        <v>5.2</v>
      </c>
      <c r="G13" s="20">
        <v>5.4</v>
      </c>
      <c r="H13" s="20">
        <v>5.4</v>
      </c>
      <c r="I13" s="20">
        <v>5.4</v>
      </c>
      <c r="J13" s="20">
        <v>5.6</v>
      </c>
      <c r="K13" s="20">
        <v>5.4</v>
      </c>
      <c r="L13" s="20">
        <v>5.6</v>
      </c>
      <c r="M13" s="20">
        <v>4.8</v>
      </c>
      <c r="N13" s="4">
        <f t="shared" si="0"/>
        <v>42.8</v>
      </c>
      <c r="O13" s="13">
        <f t="shared" si="1"/>
        <v>5.35</v>
      </c>
      <c r="P13" s="5">
        <f t="shared" si="2"/>
        <v>5.35</v>
      </c>
      <c r="Q13" s="9"/>
      <c r="R13" s="20">
        <v>7.6</v>
      </c>
      <c r="S13" s="20">
        <v>5.6</v>
      </c>
      <c r="T13" s="6">
        <f t="shared" si="3"/>
        <v>7.1</v>
      </c>
      <c r="U13" s="6">
        <f t="shared" si="4"/>
        <v>6.2249999999999996</v>
      </c>
      <c r="V13" s="22"/>
      <c r="W13" s="20">
        <v>3</v>
      </c>
      <c r="X13" s="20">
        <v>5</v>
      </c>
      <c r="Y13" s="20">
        <v>4</v>
      </c>
      <c r="Z13" s="20">
        <v>5</v>
      </c>
      <c r="AA13" s="20">
        <v>4.5</v>
      </c>
      <c r="AB13" s="20">
        <v>4.5</v>
      </c>
      <c r="AC13" s="20">
        <v>5.5</v>
      </c>
      <c r="AD13" s="20">
        <v>5.5</v>
      </c>
      <c r="AE13" s="4">
        <f t="shared" si="5"/>
        <v>37</v>
      </c>
      <c r="AF13" s="13">
        <f t="shared" si="6"/>
        <v>4.625</v>
      </c>
      <c r="AG13" s="5">
        <f t="shared" si="7"/>
        <v>4.625</v>
      </c>
      <c r="AH13" s="9"/>
      <c r="AI13" s="20">
        <v>5.9</v>
      </c>
      <c r="AJ13" s="20">
        <v>5.8</v>
      </c>
      <c r="AK13" s="6">
        <f t="shared" si="8"/>
        <v>5.8750000000000009</v>
      </c>
      <c r="AL13" s="6">
        <f t="shared" si="9"/>
        <v>5.25</v>
      </c>
      <c r="AM13" s="22"/>
      <c r="AN13" s="20"/>
      <c r="AO13" s="20"/>
      <c r="AP13" s="20"/>
      <c r="AQ13" s="20"/>
      <c r="AR13" s="20"/>
      <c r="AS13" s="20"/>
      <c r="AT13" s="20"/>
      <c r="AU13" s="20"/>
      <c r="AV13" s="4">
        <f t="shared" si="10"/>
        <v>0</v>
      </c>
      <c r="AW13" s="13">
        <f t="shared" si="11"/>
        <v>0</v>
      </c>
      <c r="AX13" s="5">
        <f t="shared" si="12"/>
        <v>0</v>
      </c>
      <c r="AY13" s="9"/>
      <c r="AZ13" s="20"/>
      <c r="BA13" s="20"/>
      <c r="BB13" s="6">
        <f t="shared" si="13"/>
        <v>0</v>
      </c>
      <c r="BC13" s="6">
        <f t="shared" si="14"/>
        <v>0</v>
      </c>
      <c r="BD13" s="22"/>
      <c r="BE13" s="6">
        <f t="shared" si="15"/>
        <v>6.2249999999999996</v>
      </c>
      <c r="BF13" s="6">
        <f t="shared" si="16"/>
        <v>5.25</v>
      </c>
      <c r="BG13" s="6"/>
      <c r="BH13" s="6">
        <f t="shared" si="17"/>
        <v>5.7374999999999998</v>
      </c>
    </row>
    <row r="14" spans="1:61" x14ac:dyDescent="0.2">
      <c r="A14" s="80">
        <v>84</v>
      </c>
      <c r="B14" s="81" t="s">
        <v>185</v>
      </c>
      <c r="C14" s="81" t="s">
        <v>207</v>
      </c>
      <c r="D14" s="81" t="s">
        <v>249</v>
      </c>
      <c r="E14" s="81" t="s">
        <v>231</v>
      </c>
      <c r="F14" s="20">
        <v>4.8</v>
      </c>
      <c r="G14" s="20">
        <v>5</v>
      </c>
      <c r="H14" s="20">
        <v>5.6</v>
      </c>
      <c r="I14" s="20">
        <v>5</v>
      </c>
      <c r="J14" s="20">
        <v>5.2</v>
      </c>
      <c r="K14" s="20">
        <v>5.4</v>
      </c>
      <c r="L14" s="20">
        <v>5.6</v>
      </c>
      <c r="M14" s="20">
        <v>4.9000000000000004</v>
      </c>
      <c r="N14" s="4">
        <f t="shared" si="0"/>
        <v>41.5</v>
      </c>
      <c r="O14" s="13">
        <f t="shared" si="1"/>
        <v>5.1875</v>
      </c>
      <c r="P14" s="5">
        <f t="shared" si="2"/>
        <v>5.1875</v>
      </c>
      <c r="Q14" s="9"/>
      <c r="R14" s="20">
        <v>6.7</v>
      </c>
      <c r="S14" s="20">
        <v>5.2</v>
      </c>
      <c r="T14" s="6">
        <f t="shared" si="3"/>
        <v>6.3250000000000002</v>
      </c>
      <c r="U14" s="6">
        <f t="shared" si="4"/>
        <v>5.7562499999999996</v>
      </c>
      <c r="V14" s="22"/>
      <c r="W14" s="20">
        <v>4.5</v>
      </c>
      <c r="X14" s="20">
        <v>5.5</v>
      </c>
      <c r="Y14" s="20">
        <v>5.5</v>
      </c>
      <c r="Z14" s="20">
        <v>4</v>
      </c>
      <c r="AA14" s="20">
        <v>6.5</v>
      </c>
      <c r="AB14" s="20">
        <v>6</v>
      </c>
      <c r="AC14" s="20">
        <v>6</v>
      </c>
      <c r="AD14" s="20">
        <v>6</v>
      </c>
      <c r="AE14" s="4">
        <f t="shared" si="5"/>
        <v>44</v>
      </c>
      <c r="AF14" s="13">
        <f t="shared" si="6"/>
        <v>5.5</v>
      </c>
      <c r="AG14" s="5">
        <f t="shared" si="7"/>
        <v>5.5</v>
      </c>
      <c r="AH14" s="9"/>
      <c r="AI14" s="20">
        <v>6.3</v>
      </c>
      <c r="AJ14" s="20">
        <v>4.8</v>
      </c>
      <c r="AK14" s="6">
        <f t="shared" si="8"/>
        <v>5.9249999999999998</v>
      </c>
      <c r="AL14" s="6">
        <f t="shared" si="9"/>
        <v>5.7125000000000004</v>
      </c>
      <c r="AM14" s="22"/>
      <c r="AN14" s="20"/>
      <c r="AO14" s="20"/>
      <c r="AP14" s="20"/>
      <c r="AQ14" s="20"/>
      <c r="AR14" s="20"/>
      <c r="AS14" s="20"/>
      <c r="AT14" s="20"/>
      <c r="AU14" s="20"/>
      <c r="AV14" s="4">
        <f t="shared" si="10"/>
        <v>0</v>
      </c>
      <c r="AW14" s="13">
        <f t="shared" si="11"/>
        <v>0</v>
      </c>
      <c r="AX14" s="5">
        <f t="shared" si="12"/>
        <v>0</v>
      </c>
      <c r="AY14" s="9"/>
      <c r="AZ14" s="20"/>
      <c r="BA14" s="20"/>
      <c r="BB14" s="6">
        <f t="shared" si="13"/>
        <v>0</v>
      </c>
      <c r="BC14" s="6">
        <f t="shared" si="14"/>
        <v>0</v>
      </c>
      <c r="BD14" s="22"/>
      <c r="BE14" s="6">
        <f t="shared" si="15"/>
        <v>5.7562499999999996</v>
      </c>
      <c r="BF14" s="6">
        <f t="shared" si="16"/>
        <v>5.7125000000000004</v>
      </c>
      <c r="BG14" s="6"/>
      <c r="BH14" s="6">
        <f t="shared" si="17"/>
        <v>5.734375</v>
      </c>
    </row>
    <row r="15" spans="1:61" x14ac:dyDescent="0.2">
      <c r="A15" s="80">
        <v>104</v>
      </c>
      <c r="B15" s="81" t="s">
        <v>167</v>
      </c>
      <c r="C15" s="81" t="s">
        <v>204</v>
      </c>
      <c r="D15" s="81" t="s">
        <v>247</v>
      </c>
      <c r="E15" s="83" t="s">
        <v>223</v>
      </c>
      <c r="F15" s="20">
        <v>5.2</v>
      </c>
      <c r="G15" s="20">
        <v>5.5</v>
      </c>
      <c r="H15" s="20">
        <v>5.2</v>
      </c>
      <c r="I15" s="20">
        <v>5.4</v>
      </c>
      <c r="J15" s="20">
        <v>5.4</v>
      </c>
      <c r="K15" s="20">
        <v>5.6</v>
      </c>
      <c r="L15" s="20">
        <v>5.5</v>
      </c>
      <c r="M15" s="20">
        <v>4.5999999999999996</v>
      </c>
      <c r="N15" s="4">
        <f t="shared" si="0"/>
        <v>42.4</v>
      </c>
      <c r="O15" s="13">
        <f t="shared" si="1"/>
        <v>5.3</v>
      </c>
      <c r="P15" s="5">
        <f t="shared" si="2"/>
        <v>5.3</v>
      </c>
      <c r="Q15" s="9"/>
      <c r="R15" s="20">
        <v>6.4</v>
      </c>
      <c r="S15" s="20">
        <v>4.5999999999999996</v>
      </c>
      <c r="T15" s="6">
        <f t="shared" si="3"/>
        <v>5.9500000000000011</v>
      </c>
      <c r="U15" s="6">
        <f t="shared" si="4"/>
        <v>5.625</v>
      </c>
      <c r="V15" s="22"/>
      <c r="W15" s="20">
        <v>4</v>
      </c>
      <c r="X15" s="20">
        <v>5</v>
      </c>
      <c r="Y15" s="20">
        <v>4.5</v>
      </c>
      <c r="Z15" s="20">
        <v>6</v>
      </c>
      <c r="AA15" s="20">
        <v>4.5</v>
      </c>
      <c r="AB15" s="20">
        <v>4</v>
      </c>
      <c r="AC15" s="20">
        <v>5</v>
      </c>
      <c r="AD15" s="20">
        <v>5.5</v>
      </c>
      <c r="AE15" s="4">
        <f t="shared" si="5"/>
        <v>38.5</v>
      </c>
      <c r="AF15" s="13">
        <f t="shared" si="6"/>
        <v>4.8125</v>
      </c>
      <c r="AG15" s="5">
        <f t="shared" si="7"/>
        <v>4.8125</v>
      </c>
      <c r="AH15" s="9"/>
      <c r="AI15" s="20">
        <v>5.9</v>
      </c>
      <c r="AJ15" s="20">
        <v>4.8</v>
      </c>
      <c r="AK15" s="6">
        <f t="shared" si="8"/>
        <v>5.6250000000000009</v>
      </c>
      <c r="AL15" s="6">
        <f t="shared" si="9"/>
        <v>5.21875</v>
      </c>
      <c r="AM15" s="22"/>
      <c r="AN15" s="20"/>
      <c r="AO15" s="20"/>
      <c r="AP15" s="20"/>
      <c r="AQ15" s="20"/>
      <c r="AR15" s="20"/>
      <c r="AS15" s="20"/>
      <c r="AT15" s="20"/>
      <c r="AU15" s="20"/>
      <c r="AV15" s="4">
        <f t="shared" si="10"/>
        <v>0</v>
      </c>
      <c r="AW15" s="13">
        <f t="shared" si="11"/>
        <v>0</v>
      </c>
      <c r="AX15" s="5">
        <f t="shared" si="12"/>
        <v>0</v>
      </c>
      <c r="AY15" s="9"/>
      <c r="AZ15" s="20"/>
      <c r="BA15" s="20"/>
      <c r="BB15" s="6">
        <f t="shared" si="13"/>
        <v>0</v>
      </c>
      <c r="BC15" s="6">
        <f t="shared" si="14"/>
        <v>0</v>
      </c>
      <c r="BD15" s="22"/>
      <c r="BE15" s="6">
        <f t="shared" si="15"/>
        <v>5.625</v>
      </c>
      <c r="BF15" s="6">
        <f t="shared" si="16"/>
        <v>5.21875</v>
      </c>
      <c r="BG15" s="6"/>
      <c r="BH15" s="6">
        <f t="shared" si="17"/>
        <v>5.421875</v>
      </c>
    </row>
    <row r="16" spans="1:61" x14ac:dyDescent="0.2">
      <c r="A16" s="80">
        <v>144</v>
      </c>
      <c r="B16" s="81" t="s">
        <v>142</v>
      </c>
      <c r="C16" s="81" t="s">
        <v>195</v>
      </c>
      <c r="D16" s="81" t="s">
        <v>244</v>
      </c>
      <c r="E16" s="81" t="s">
        <v>228</v>
      </c>
      <c r="F16" s="20">
        <v>4.4000000000000004</v>
      </c>
      <c r="G16" s="20">
        <v>5</v>
      </c>
      <c r="H16" s="20">
        <v>4.8</v>
      </c>
      <c r="I16" s="20">
        <v>5</v>
      </c>
      <c r="J16" s="20">
        <v>5.2</v>
      </c>
      <c r="K16" s="20">
        <v>5.2</v>
      </c>
      <c r="L16" s="20">
        <v>5</v>
      </c>
      <c r="M16" s="20">
        <v>4.9000000000000004</v>
      </c>
      <c r="N16" s="4">
        <f t="shared" si="0"/>
        <v>39.499999999999993</v>
      </c>
      <c r="O16" s="13">
        <f t="shared" si="1"/>
        <v>4.9374999999999991</v>
      </c>
      <c r="P16" s="5">
        <f t="shared" si="2"/>
        <v>4.9374999999999991</v>
      </c>
      <c r="Q16" s="9"/>
      <c r="R16" s="20">
        <v>6.7</v>
      </c>
      <c r="S16" s="20">
        <v>4.5999999999999996</v>
      </c>
      <c r="T16" s="6">
        <f t="shared" si="3"/>
        <v>6.1750000000000007</v>
      </c>
      <c r="U16" s="6">
        <f t="shared" si="4"/>
        <v>5.5562500000000004</v>
      </c>
      <c r="V16" s="22"/>
      <c r="W16" s="20">
        <v>4</v>
      </c>
      <c r="X16" s="20">
        <v>5.5</v>
      </c>
      <c r="Y16" s="20">
        <v>3.5</v>
      </c>
      <c r="Z16" s="20">
        <v>5</v>
      </c>
      <c r="AA16" s="20">
        <v>5</v>
      </c>
      <c r="AB16" s="20">
        <v>5.5</v>
      </c>
      <c r="AC16" s="20">
        <v>4.5</v>
      </c>
      <c r="AD16" s="20">
        <v>4</v>
      </c>
      <c r="AE16" s="4">
        <f t="shared" si="5"/>
        <v>37</v>
      </c>
      <c r="AF16" s="13">
        <f t="shared" si="6"/>
        <v>4.625</v>
      </c>
      <c r="AG16" s="5">
        <f t="shared" si="7"/>
        <v>4.625</v>
      </c>
      <c r="AH16" s="9"/>
      <c r="AI16" s="20">
        <v>6.1</v>
      </c>
      <c r="AJ16" s="20">
        <v>5.2</v>
      </c>
      <c r="AK16" s="6">
        <f t="shared" si="8"/>
        <v>5.8749999999999991</v>
      </c>
      <c r="AL16" s="6">
        <f t="shared" si="9"/>
        <v>5.25</v>
      </c>
      <c r="AM16" s="22"/>
      <c r="AN16" s="20"/>
      <c r="AO16" s="20"/>
      <c r="AP16" s="20"/>
      <c r="AQ16" s="20"/>
      <c r="AR16" s="20"/>
      <c r="AS16" s="20"/>
      <c r="AT16" s="20"/>
      <c r="AU16" s="20"/>
      <c r="AV16" s="4">
        <f t="shared" si="10"/>
        <v>0</v>
      </c>
      <c r="AW16" s="13">
        <f t="shared" si="11"/>
        <v>0</v>
      </c>
      <c r="AX16" s="5">
        <f t="shared" si="12"/>
        <v>0</v>
      </c>
      <c r="AY16" s="9"/>
      <c r="AZ16" s="20"/>
      <c r="BA16" s="20"/>
      <c r="BB16" s="6">
        <f t="shared" si="13"/>
        <v>0</v>
      </c>
      <c r="BC16" s="6">
        <f t="shared" si="14"/>
        <v>0</v>
      </c>
      <c r="BD16" s="22"/>
      <c r="BE16" s="6">
        <f t="shared" si="15"/>
        <v>5.5562500000000004</v>
      </c>
      <c r="BF16" s="6">
        <f t="shared" si="16"/>
        <v>5.25</v>
      </c>
      <c r="BG16" s="6"/>
      <c r="BH16" s="6">
        <f t="shared" si="17"/>
        <v>5.4031250000000002</v>
      </c>
    </row>
    <row r="17" spans="1:61" x14ac:dyDescent="0.2">
      <c r="A17" s="80">
        <v>81</v>
      </c>
      <c r="B17" s="81" t="s">
        <v>188</v>
      </c>
      <c r="C17" s="81" t="s">
        <v>207</v>
      </c>
      <c r="D17" s="81" t="s">
        <v>249</v>
      </c>
      <c r="E17" s="81" t="s">
        <v>231</v>
      </c>
      <c r="F17" s="20">
        <v>4.8</v>
      </c>
      <c r="G17" s="20">
        <v>5</v>
      </c>
      <c r="H17" s="20">
        <v>4.5</v>
      </c>
      <c r="I17" s="20">
        <v>5</v>
      </c>
      <c r="J17" s="20">
        <v>4.9000000000000004</v>
      </c>
      <c r="K17" s="20">
        <v>4.9000000000000004</v>
      </c>
      <c r="L17" s="20">
        <v>5</v>
      </c>
      <c r="M17" s="20">
        <v>4.9000000000000004</v>
      </c>
      <c r="N17" s="4">
        <f t="shared" si="0"/>
        <v>39</v>
      </c>
      <c r="O17" s="13">
        <f t="shared" si="1"/>
        <v>4.875</v>
      </c>
      <c r="P17" s="5">
        <f t="shared" si="2"/>
        <v>4.875</v>
      </c>
      <c r="Q17" s="9"/>
      <c r="R17" s="20">
        <v>7.4</v>
      </c>
      <c r="S17" s="20">
        <v>4.8</v>
      </c>
      <c r="T17" s="6">
        <f t="shared" si="3"/>
        <v>6.7500000000000009</v>
      </c>
      <c r="U17" s="6">
        <f t="shared" si="4"/>
        <v>5.8125</v>
      </c>
      <c r="V17" s="22"/>
      <c r="W17" s="20">
        <v>4.5</v>
      </c>
      <c r="X17" s="20">
        <v>4.5</v>
      </c>
      <c r="Y17" s="20">
        <v>4</v>
      </c>
      <c r="Z17" s="20">
        <v>3</v>
      </c>
      <c r="AA17" s="20">
        <v>4</v>
      </c>
      <c r="AB17" s="20">
        <v>2.5</v>
      </c>
      <c r="AC17" s="20">
        <v>4</v>
      </c>
      <c r="AD17" s="20">
        <v>5</v>
      </c>
      <c r="AE17" s="4">
        <f t="shared" si="5"/>
        <v>31.5</v>
      </c>
      <c r="AF17" s="13">
        <f t="shared" si="6"/>
        <v>3.9375</v>
      </c>
      <c r="AG17" s="5">
        <f t="shared" si="7"/>
        <v>3.9375</v>
      </c>
      <c r="AH17" s="9"/>
      <c r="AI17" s="20">
        <v>6.2</v>
      </c>
      <c r="AJ17" s="20">
        <v>5.4</v>
      </c>
      <c r="AK17" s="6">
        <f t="shared" si="8"/>
        <v>6</v>
      </c>
      <c r="AL17" s="6">
        <f t="shared" si="9"/>
        <v>4.96875</v>
      </c>
      <c r="AM17" s="22"/>
      <c r="AN17" s="20"/>
      <c r="AO17" s="20"/>
      <c r="AP17" s="20"/>
      <c r="AQ17" s="20"/>
      <c r="AR17" s="20"/>
      <c r="AS17" s="20"/>
      <c r="AT17" s="20"/>
      <c r="AU17" s="20"/>
      <c r="AV17" s="4">
        <f t="shared" si="10"/>
        <v>0</v>
      </c>
      <c r="AW17" s="13">
        <f t="shared" si="11"/>
        <v>0</v>
      </c>
      <c r="AX17" s="5">
        <f t="shared" si="12"/>
        <v>0</v>
      </c>
      <c r="AY17" s="9"/>
      <c r="AZ17" s="20"/>
      <c r="BA17" s="20"/>
      <c r="BB17" s="6">
        <f t="shared" si="13"/>
        <v>0</v>
      </c>
      <c r="BC17" s="6">
        <f t="shared" si="14"/>
        <v>0</v>
      </c>
      <c r="BD17" s="22"/>
      <c r="BE17" s="6">
        <f t="shared" si="15"/>
        <v>5.8125</v>
      </c>
      <c r="BF17" s="6">
        <f t="shared" si="16"/>
        <v>4.96875</v>
      </c>
      <c r="BG17" s="6"/>
      <c r="BH17" s="6">
        <f t="shared" si="17"/>
        <v>5.390625</v>
      </c>
    </row>
    <row r="18" spans="1:61" x14ac:dyDescent="0.2">
      <c r="A18" s="80">
        <v>102</v>
      </c>
      <c r="B18" s="83" t="s">
        <v>248</v>
      </c>
      <c r="C18" s="81" t="s">
        <v>204</v>
      </c>
      <c r="D18" s="81" t="s">
        <v>247</v>
      </c>
      <c r="E18" s="83" t="s">
        <v>223</v>
      </c>
      <c r="F18" s="20">
        <v>4.9000000000000004</v>
      </c>
      <c r="G18" s="20">
        <v>5.2</v>
      </c>
      <c r="H18" s="20">
        <v>5.4</v>
      </c>
      <c r="I18" s="20">
        <v>5.2</v>
      </c>
      <c r="J18" s="20">
        <v>5</v>
      </c>
      <c r="K18" s="20">
        <v>4.9000000000000004</v>
      </c>
      <c r="L18" s="20">
        <v>4.2</v>
      </c>
      <c r="M18" s="20">
        <v>4.3</v>
      </c>
      <c r="N18" s="4">
        <f t="shared" si="0"/>
        <v>39.1</v>
      </c>
      <c r="O18" s="13">
        <f t="shared" si="1"/>
        <v>4.8875000000000002</v>
      </c>
      <c r="P18" s="5">
        <f t="shared" si="2"/>
        <v>4.8875000000000002</v>
      </c>
      <c r="Q18" s="9"/>
      <c r="R18" s="20">
        <v>7.2</v>
      </c>
      <c r="S18" s="20">
        <v>4.5999999999999996</v>
      </c>
      <c r="T18" s="6">
        <f t="shared" si="3"/>
        <v>6.5500000000000007</v>
      </c>
      <c r="U18" s="6">
        <f t="shared" si="4"/>
        <v>5.71875</v>
      </c>
      <c r="V18" s="22"/>
      <c r="W18" s="20">
        <v>4</v>
      </c>
      <c r="X18" s="20">
        <v>3</v>
      </c>
      <c r="Y18" s="20">
        <v>3</v>
      </c>
      <c r="Z18" s="20">
        <v>5.5</v>
      </c>
      <c r="AA18" s="20">
        <v>4</v>
      </c>
      <c r="AB18" s="20">
        <v>5</v>
      </c>
      <c r="AC18" s="20">
        <v>4.5</v>
      </c>
      <c r="AD18" s="20">
        <v>5</v>
      </c>
      <c r="AE18" s="4">
        <f t="shared" si="5"/>
        <v>34</v>
      </c>
      <c r="AF18" s="13">
        <f t="shared" si="6"/>
        <v>4.25</v>
      </c>
      <c r="AG18" s="5">
        <f t="shared" si="7"/>
        <v>4.25</v>
      </c>
      <c r="AH18" s="9"/>
      <c r="AI18" s="20">
        <v>6</v>
      </c>
      <c r="AJ18" s="20">
        <v>5.2</v>
      </c>
      <c r="AK18" s="6">
        <f t="shared" si="8"/>
        <v>5.8</v>
      </c>
      <c r="AL18" s="6">
        <f t="shared" si="9"/>
        <v>5.0250000000000004</v>
      </c>
      <c r="AM18" s="22"/>
      <c r="AN18" s="20"/>
      <c r="AO18" s="20"/>
      <c r="AP18" s="20"/>
      <c r="AQ18" s="20"/>
      <c r="AR18" s="20"/>
      <c r="AS18" s="20"/>
      <c r="AT18" s="20"/>
      <c r="AU18" s="20"/>
      <c r="AV18" s="4">
        <f t="shared" si="10"/>
        <v>0</v>
      </c>
      <c r="AW18" s="13">
        <f t="shared" si="11"/>
        <v>0</v>
      </c>
      <c r="AX18" s="5">
        <f t="shared" si="12"/>
        <v>0</v>
      </c>
      <c r="AY18" s="9"/>
      <c r="AZ18" s="20"/>
      <c r="BA18" s="20"/>
      <c r="BB18" s="6">
        <f t="shared" si="13"/>
        <v>0</v>
      </c>
      <c r="BC18" s="6">
        <f t="shared" si="14"/>
        <v>0</v>
      </c>
      <c r="BD18" s="22"/>
      <c r="BE18" s="6">
        <f t="shared" si="15"/>
        <v>5.71875</v>
      </c>
      <c r="BF18" s="6">
        <f t="shared" si="16"/>
        <v>5.0250000000000004</v>
      </c>
      <c r="BG18" s="6"/>
      <c r="BH18" s="6">
        <f t="shared" si="17"/>
        <v>5.3718750000000002</v>
      </c>
    </row>
    <row r="19" spans="1:61" x14ac:dyDescent="0.2">
      <c r="A19" s="80">
        <v>96</v>
      </c>
      <c r="B19" s="81" t="s">
        <v>174</v>
      </c>
      <c r="C19" s="81" t="s">
        <v>207</v>
      </c>
      <c r="D19" s="81" t="s">
        <v>249</v>
      </c>
      <c r="E19" s="81" t="s">
        <v>231</v>
      </c>
      <c r="F19" s="20">
        <v>3.2</v>
      </c>
      <c r="G19" s="20">
        <v>4.5</v>
      </c>
      <c r="H19" s="20">
        <v>4.9000000000000004</v>
      </c>
      <c r="I19" s="20">
        <v>4.4000000000000004</v>
      </c>
      <c r="J19" s="20">
        <v>5</v>
      </c>
      <c r="K19" s="20">
        <v>5</v>
      </c>
      <c r="L19" s="20">
        <v>4.5999999999999996</v>
      </c>
      <c r="M19" s="20">
        <v>4.4000000000000004</v>
      </c>
      <c r="N19" s="4">
        <f t="shared" si="0"/>
        <v>36</v>
      </c>
      <c r="O19" s="13">
        <f t="shared" si="1"/>
        <v>4.5</v>
      </c>
      <c r="P19" s="5">
        <f t="shared" si="2"/>
        <v>4.5</v>
      </c>
      <c r="Q19" s="9"/>
      <c r="R19" s="20">
        <v>7</v>
      </c>
      <c r="S19" s="20">
        <v>4</v>
      </c>
      <c r="T19" s="6">
        <f t="shared" si="3"/>
        <v>6.25</v>
      </c>
      <c r="U19" s="6">
        <f t="shared" si="4"/>
        <v>5.375</v>
      </c>
      <c r="V19" s="22"/>
      <c r="W19" s="20">
        <v>3.5</v>
      </c>
      <c r="X19" s="20">
        <v>4.5</v>
      </c>
      <c r="Y19" s="20">
        <v>4</v>
      </c>
      <c r="Z19" s="20">
        <v>3.5</v>
      </c>
      <c r="AA19" s="20">
        <v>5.5</v>
      </c>
      <c r="AB19" s="20">
        <v>5</v>
      </c>
      <c r="AC19" s="20">
        <v>6</v>
      </c>
      <c r="AD19" s="20">
        <v>5.5</v>
      </c>
      <c r="AE19" s="4">
        <f t="shared" si="5"/>
        <v>37.5</v>
      </c>
      <c r="AF19" s="13">
        <f t="shared" si="6"/>
        <v>4.6875</v>
      </c>
      <c r="AG19" s="5">
        <f t="shared" si="7"/>
        <v>4.6875</v>
      </c>
      <c r="AH19" s="9"/>
      <c r="AI19" s="20">
        <v>6.1</v>
      </c>
      <c r="AJ19" s="20">
        <v>4.8</v>
      </c>
      <c r="AK19" s="6">
        <f t="shared" si="8"/>
        <v>5.7749999999999995</v>
      </c>
      <c r="AL19" s="6">
        <f t="shared" si="9"/>
        <v>5.2312499999999993</v>
      </c>
      <c r="AM19" s="22"/>
      <c r="AN19" s="20"/>
      <c r="AO19" s="20"/>
      <c r="AP19" s="20"/>
      <c r="AQ19" s="20"/>
      <c r="AR19" s="20"/>
      <c r="AS19" s="20"/>
      <c r="AT19" s="20"/>
      <c r="AU19" s="20"/>
      <c r="AV19" s="4">
        <f t="shared" si="10"/>
        <v>0</v>
      </c>
      <c r="AW19" s="13">
        <f t="shared" si="11"/>
        <v>0</v>
      </c>
      <c r="AX19" s="5">
        <f t="shared" si="12"/>
        <v>0</v>
      </c>
      <c r="AY19" s="9"/>
      <c r="AZ19" s="20"/>
      <c r="BA19" s="20"/>
      <c r="BB19" s="6">
        <f t="shared" si="13"/>
        <v>0</v>
      </c>
      <c r="BC19" s="6">
        <f t="shared" si="14"/>
        <v>0</v>
      </c>
      <c r="BD19" s="22"/>
      <c r="BE19" s="6">
        <f t="shared" si="15"/>
        <v>5.375</v>
      </c>
      <c r="BF19" s="6">
        <f t="shared" si="16"/>
        <v>5.2312499999999993</v>
      </c>
      <c r="BG19" s="6"/>
      <c r="BH19" s="6">
        <f t="shared" si="17"/>
        <v>5.3031249999999996</v>
      </c>
    </row>
    <row r="20" spans="1:61" ht="14.25" x14ac:dyDescent="0.2">
      <c r="A20" s="84">
        <v>66</v>
      </c>
      <c r="B20" s="83" t="s">
        <v>290</v>
      </c>
      <c r="C20" s="81" t="s">
        <v>195</v>
      </c>
      <c r="D20" s="81" t="s">
        <v>244</v>
      </c>
      <c r="E20" s="81" t="s">
        <v>228</v>
      </c>
      <c r="F20" s="20">
        <v>5.5</v>
      </c>
      <c r="G20" s="20">
        <v>5.2</v>
      </c>
      <c r="H20" s="20">
        <v>5</v>
      </c>
      <c r="I20" s="20">
        <v>5.6</v>
      </c>
      <c r="J20" s="20">
        <v>5.4</v>
      </c>
      <c r="K20" s="20">
        <v>5.4</v>
      </c>
      <c r="L20" s="20">
        <v>5.6</v>
      </c>
      <c r="M20" s="20">
        <v>5</v>
      </c>
      <c r="N20" s="4">
        <f t="shared" ref="N20" si="18">SUM(F20:M20)</f>
        <v>42.699999999999996</v>
      </c>
      <c r="O20" s="13">
        <f t="shared" ref="O20" si="19">N20/8</f>
        <v>5.3374999999999995</v>
      </c>
      <c r="P20" s="5">
        <f t="shared" ref="P20" si="20">O20</f>
        <v>5.3374999999999995</v>
      </c>
      <c r="Q20" s="9"/>
      <c r="R20" s="20">
        <v>7.2</v>
      </c>
      <c r="S20" s="20">
        <v>5.4</v>
      </c>
      <c r="T20" s="6">
        <f t="shared" ref="T20" si="21">(R20*0.75)+(S20*0.25)</f>
        <v>6.75</v>
      </c>
      <c r="U20" s="6">
        <f t="shared" ref="U20" si="22">(P20+T20)/2</f>
        <v>6.0437499999999993</v>
      </c>
      <c r="V20" s="22"/>
      <c r="W20" s="20">
        <v>4.5</v>
      </c>
      <c r="X20" s="20">
        <v>6</v>
      </c>
      <c r="Y20" s="20">
        <v>4.5</v>
      </c>
      <c r="Z20" s="20">
        <v>5.5</v>
      </c>
      <c r="AA20" s="20">
        <v>6</v>
      </c>
      <c r="AB20" s="20">
        <v>5.5</v>
      </c>
      <c r="AC20" s="20">
        <v>6</v>
      </c>
      <c r="AD20" s="20">
        <v>5.5</v>
      </c>
      <c r="AE20" s="4">
        <f t="shared" ref="AE20" si="23">SUM(W20:AD20)</f>
        <v>43.5</v>
      </c>
      <c r="AF20" s="13">
        <f t="shared" ref="AF20" si="24">AE20/8</f>
        <v>5.4375</v>
      </c>
      <c r="AG20" s="5">
        <f t="shared" ref="AG20" si="25">AF20</f>
        <v>5.4375</v>
      </c>
      <c r="AH20" s="9"/>
      <c r="AI20" s="20">
        <v>6.5</v>
      </c>
      <c r="AJ20" s="20">
        <v>6.2</v>
      </c>
      <c r="AK20" s="6">
        <f t="shared" ref="AK20" si="26">(AI20*0.75)+(AJ20*0.25)</f>
        <v>6.4249999999999998</v>
      </c>
      <c r="AL20" s="6">
        <f t="shared" ref="AL20" si="27">(AG20+AK20)/2</f>
        <v>5.9312500000000004</v>
      </c>
      <c r="AM20" s="22"/>
      <c r="AN20" s="20"/>
      <c r="AO20" s="20"/>
      <c r="AP20" s="20"/>
      <c r="AQ20" s="20"/>
      <c r="AR20" s="20"/>
      <c r="AS20" s="20"/>
      <c r="AT20" s="20"/>
      <c r="AU20" s="20"/>
      <c r="AV20" s="4">
        <f t="shared" ref="AV20" si="28">SUM(AN20:AU20)</f>
        <v>0</v>
      </c>
      <c r="AW20" s="13">
        <f t="shared" ref="AW20" si="29">AV20/8</f>
        <v>0</v>
      </c>
      <c r="AX20" s="5">
        <f t="shared" ref="AX20" si="30">AW20</f>
        <v>0</v>
      </c>
      <c r="AY20" s="9"/>
      <c r="AZ20" s="20"/>
      <c r="BA20" s="20"/>
      <c r="BB20" s="6">
        <f t="shared" ref="BB20" si="31">(AZ20*0.75)+(BA20*0.25)</f>
        <v>0</v>
      </c>
      <c r="BC20" s="6">
        <f t="shared" ref="BC20" si="32">(AX20+BB20)/2</f>
        <v>0</v>
      </c>
      <c r="BD20" s="22"/>
      <c r="BE20" s="6">
        <f t="shared" ref="BE20" si="33">U20</f>
        <v>6.0437499999999993</v>
      </c>
      <c r="BF20" s="6">
        <f t="shared" ref="BF20" si="34">AL20</f>
        <v>5.9312500000000004</v>
      </c>
      <c r="BG20" s="6"/>
      <c r="BH20" s="6">
        <f t="shared" ref="BH20" si="35">AVERAGE(BE20:BG20)</f>
        <v>5.9874999999999998</v>
      </c>
      <c r="BI20" s="42" t="s">
        <v>301</v>
      </c>
    </row>
  </sheetData>
  <sortState ref="A7:BI19">
    <sortCondition descending="1" ref="BH7:BH19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32</vt:i4>
      </vt:variant>
    </vt:vector>
  </HeadingPairs>
  <TitlesOfParts>
    <vt:vector size="50" baseType="lpstr">
      <vt:lpstr>Instructions</vt:lpstr>
      <vt:lpstr>Points</vt:lpstr>
      <vt:lpstr>Open Ind</vt:lpstr>
      <vt:lpstr>Adv Ind</vt:lpstr>
      <vt:lpstr>Inter Ind</vt:lpstr>
      <vt:lpstr>Nov Ind CW</vt:lpstr>
      <vt:lpstr>PreNov Ind CW</vt:lpstr>
      <vt:lpstr>Prel Ind W a</vt:lpstr>
      <vt:lpstr>Prel Ind W b</vt:lpstr>
      <vt:lpstr>Open PDD C</vt:lpstr>
      <vt:lpstr>PDD W A</vt:lpstr>
      <vt:lpstr>PDD W B</vt:lpstr>
      <vt:lpstr>PDD Barrel A</vt:lpstr>
      <vt:lpstr>PDD Barrel B</vt:lpstr>
      <vt:lpstr>Inter Sq</vt:lpstr>
      <vt:lpstr>Nov Sq</vt:lpstr>
      <vt:lpstr>Prel Sq</vt:lpstr>
      <vt:lpstr>Barrel Sq</vt:lpstr>
      <vt:lpstr>'Adv Ind'!Print_Area</vt:lpstr>
      <vt:lpstr>'Barrel Sq'!Print_Area</vt:lpstr>
      <vt:lpstr>'Inter Ind'!Print_Area</vt:lpstr>
      <vt:lpstr>'Inter Sq'!Print_Area</vt:lpstr>
      <vt:lpstr>'Nov Ind CW'!Print_Area</vt:lpstr>
      <vt:lpstr>'Nov Sq'!Print_Area</vt:lpstr>
      <vt:lpstr>'Open Ind'!Print_Area</vt:lpstr>
      <vt:lpstr>'Open PDD C'!Print_Area</vt:lpstr>
      <vt:lpstr>'PDD Barrel A'!Print_Area</vt:lpstr>
      <vt:lpstr>'PDD Barrel B'!Print_Area</vt:lpstr>
      <vt:lpstr>'PDD W A'!Print_Area</vt:lpstr>
      <vt:lpstr>'PDD W B'!Print_Area</vt:lpstr>
      <vt:lpstr>'Prel Ind W a'!Print_Area</vt:lpstr>
      <vt:lpstr>'Prel Ind W b'!Print_Area</vt:lpstr>
      <vt:lpstr>'Prel Sq'!Print_Area</vt:lpstr>
      <vt:lpstr>'PreNov Ind CW'!Print_Area</vt:lpstr>
      <vt:lpstr>'Adv Ind'!Print_Titles</vt:lpstr>
      <vt:lpstr>'Barrel Sq'!Print_Titles</vt:lpstr>
      <vt:lpstr>'Inter Ind'!Print_Titles</vt:lpstr>
      <vt:lpstr>'Inter Sq'!Print_Titles</vt:lpstr>
      <vt:lpstr>'Nov Ind CW'!Print_Titles</vt:lpstr>
      <vt:lpstr>'Nov Sq'!Print_Titles</vt:lpstr>
      <vt:lpstr>'Open Ind'!Print_Titles</vt:lpstr>
      <vt:lpstr>'Open PDD C'!Print_Titles</vt:lpstr>
      <vt:lpstr>'PDD Barrel A'!Print_Titles</vt:lpstr>
      <vt:lpstr>'PDD Barrel B'!Print_Titles</vt:lpstr>
      <vt:lpstr>'PDD W A'!Print_Titles</vt:lpstr>
      <vt:lpstr>'PDD W B'!Print_Titles</vt:lpstr>
      <vt:lpstr>'Prel Ind W a'!Print_Titles</vt:lpstr>
      <vt:lpstr>'Prel Ind W b'!Print_Titles</vt:lpstr>
      <vt:lpstr>'Prel Sq'!Print_Titles</vt:lpstr>
      <vt:lpstr>'PreNov Ind CW'!Print_Titles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Davis, Noeline (sanofi pasteur)</cp:lastModifiedBy>
  <cp:lastPrinted>2015-08-24T00:45:20Z</cp:lastPrinted>
  <dcterms:created xsi:type="dcterms:W3CDTF">2005-11-26T19:15:05Z</dcterms:created>
  <dcterms:modified xsi:type="dcterms:W3CDTF">2015-08-24T22:32:18Z</dcterms:modified>
</cp:coreProperties>
</file>